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.wojcieszak\Desktop\Przetarg na ubezpieczenia\"/>
    </mc:Choice>
  </mc:AlternateContent>
  <bookViews>
    <workbookView xWindow="0" yWindow="0" windowWidth="28800" windowHeight="12330" tabRatio="700" activeTab="2"/>
  </bookViews>
  <sheets>
    <sheet name="budynki" sheetId="1" r:id="rId1"/>
    <sheet name="środki trwałe" sheetId="7" r:id="rId2"/>
    <sheet name="elektronika" sheetId="2" r:id="rId3"/>
    <sheet name="Pojazdy" sheetId="9" r:id="rId4"/>
    <sheet name="szkody" sheetId="10" r:id="rId5"/>
    <sheet name="wartość majątku" sheetId="8" state="hidden" r:id="rId6"/>
  </sheets>
  <definedNames>
    <definedName name="_xlnm.Print_Area" localSheetId="0">budynki!$B$1:$N$73</definedName>
    <definedName name="_xlnm.Print_Area" localSheetId="2">elektronika!$A$1:$E$252</definedName>
    <definedName name="_xlnm.Print_Area" localSheetId="4">szkody!$B$2:$J$23</definedName>
    <definedName name="_xlnm.Print_Area" localSheetId="1">'środki trwałe'!$A$1:$D$18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4" i="2" l="1"/>
  <c r="D14" i="7"/>
  <c r="C13" i="7"/>
  <c r="C14" i="7"/>
  <c r="J24" i="10" l="1"/>
  <c r="J23" i="10"/>
  <c r="D251" i="2"/>
  <c r="D243" i="2"/>
  <c r="D234" i="2"/>
  <c r="D226" i="2"/>
  <c r="D206" i="2"/>
  <c r="D193" i="2"/>
  <c r="D176" i="2"/>
  <c r="D165" i="2"/>
  <c r="D150" i="2"/>
  <c r="D129" i="2"/>
  <c r="D109" i="2"/>
  <c r="D91" i="2"/>
  <c r="D72" i="2"/>
  <c r="D63" i="2"/>
  <c r="D30" i="2"/>
  <c r="E73" i="1"/>
  <c r="E70" i="1"/>
  <c r="E55" i="1"/>
  <c r="E31" i="1"/>
  <c r="E43" i="1"/>
  <c r="C5" i="7"/>
  <c r="E69" i="1"/>
  <c r="E36" i="1"/>
  <c r="E49" i="1"/>
  <c r="C9" i="7"/>
  <c r="C7" i="7"/>
  <c r="F252" i="2" l="1"/>
  <c r="I23" i="10"/>
  <c r="I14" i="10"/>
  <c r="I9" i="10"/>
  <c r="E65" i="1" l="1"/>
  <c r="D117" i="2" l="1"/>
  <c r="F251" i="2" s="1"/>
  <c r="D166" i="2" l="1"/>
  <c r="D212" i="2" l="1"/>
  <c r="E59" i="1" l="1"/>
  <c r="K16" i="8" l="1"/>
  <c r="J16" i="8"/>
  <c r="I16" i="8"/>
  <c r="F16" i="8"/>
  <c r="E16" i="8"/>
  <c r="D16" i="8"/>
  <c r="G16" i="8" l="1"/>
  <c r="H16" i="8"/>
  <c r="L16" i="8"/>
  <c r="M16" i="8"/>
  <c r="N16" i="8"/>
  <c r="O16" i="8"/>
  <c r="P16" i="8"/>
  <c r="E22" i="8" l="1"/>
  <c r="E28" i="8" s="1"/>
  <c r="D22" i="8" l="1"/>
  <c r="D28" i="8" s="1"/>
  <c r="I22" i="8" l="1"/>
  <c r="I28" i="8" s="1"/>
</calcChain>
</file>

<file path=xl/sharedStrings.xml><?xml version="1.0" encoding="utf-8"?>
<sst xmlns="http://schemas.openxmlformats.org/spreadsheetml/2006/main" count="1090" uniqueCount="544">
  <si>
    <t>lp.</t>
  </si>
  <si>
    <t>rok budowy</t>
  </si>
  <si>
    <t>wartość (początkowa)</t>
  </si>
  <si>
    <t>nazwa środka trwałego</t>
  </si>
  <si>
    <t>rok produkcji</t>
  </si>
  <si>
    <t>Lp.</t>
  </si>
  <si>
    <t>lokalizacja (adres)</t>
  </si>
  <si>
    <t>Łącznie</t>
  </si>
  <si>
    <t>1.</t>
  </si>
  <si>
    <t xml:space="preserve">wartość początkowa (księgowa brutto)             </t>
  </si>
  <si>
    <t>Załącznik nr 4</t>
  </si>
  <si>
    <t>Wykaz sprzętu elektronicznego stacjonarnego</t>
  </si>
  <si>
    <t>nazwa budynku / budowli</t>
  </si>
  <si>
    <t>Wykaz sprzętu elektronicznego przenośnego</t>
  </si>
  <si>
    <t>Nazwa jednostki</t>
  </si>
  <si>
    <t>środki trwałe,wyposażenie</t>
  </si>
  <si>
    <t>zbiory biblioteczne</t>
  </si>
  <si>
    <t>środki obrotowe</t>
  </si>
  <si>
    <t>drogi</t>
  </si>
  <si>
    <t>powierzchnia</t>
  </si>
  <si>
    <t xml:space="preserve">zabezpieczenia (znane zabiezpieczenia p-poż i przeciw kradzieżowe)                                     </t>
  </si>
  <si>
    <t>2.</t>
  </si>
  <si>
    <t>3.</t>
  </si>
  <si>
    <t>4.</t>
  </si>
  <si>
    <t>5.</t>
  </si>
  <si>
    <t>7.</t>
  </si>
  <si>
    <t>8.</t>
  </si>
  <si>
    <t>budynki</t>
  </si>
  <si>
    <t>budynki - wartość odtworzeniowa</t>
  </si>
  <si>
    <t>sprzęt stacjonarny</t>
  </si>
  <si>
    <t>sprzęt przenośny</t>
  </si>
  <si>
    <t>oprogramowanie</t>
  </si>
  <si>
    <t>sieci wodno-kanalizacyjne</t>
  </si>
  <si>
    <t>Urząd Gminy</t>
  </si>
  <si>
    <t>środki pieniężne w trakcie pracy</t>
  </si>
  <si>
    <t>środki pienięzne po pracy</t>
  </si>
  <si>
    <t>środki pieniężne w trakcie transportu</t>
  </si>
  <si>
    <t>budynek gospodarczy/ garaż/magazyn</t>
  </si>
  <si>
    <t>Osiek 185c</t>
  </si>
  <si>
    <t>Szkoła Podstawowa w Niwiskach</t>
  </si>
  <si>
    <t>Szkoła Podstawowa w Ostrówku</t>
  </si>
  <si>
    <t>Szkoła Podstawowa w Biadaszkach</t>
  </si>
  <si>
    <t>Szkoła Podstawowa w Węglowicach</t>
  </si>
  <si>
    <t>Szkoła Podstawowa w Osieku</t>
  </si>
  <si>
    <t>Szkoła Podstawowa w Galewicach</t>
  </si>
  <si>
    <t>Gimnazjum w Galewicach</t>
  </si>
  <si>
    <t>Przedszkole w Galewicach</t>
  </si>
  <si>
    <t>ul. Wieruszowska 8 Galewice</t>
  </si>
  <si>
    <t>WDK Osiek</t>
  </si>
  <si>
    <t>Osiek 105a</t>
  </si>
  <si>
    <t>Świetlica Węglewice</t>
  </si>
  <si>
    <t>ul. M.Kopernika, Węglewice</t>
  </si>
  <si>
    <t>2008-2010</t>
  </si>
  <si>
    <t>ul. Leśna 6 Galewice</t>
  </si>
  <si>
    <t>Boisko Orlik 2012</t>
  </si>
  <si>
    <t>SUW Galewice</t>
  </si>
  <si>
    <t>SUW Osiek</t>
  </si>
  <si>
    <t>SUW Ostrówek</t>
  </si>
  <si>
    <t>SUW Węglewice</t>
  </si>
  <si>
    <t>SUW Niwiska</t>
  </si>
  <si>
    <t>Budynek mieszkalno-gospodarczy</t>
  </si>
  <si>
    <t>ul Parkowa Galewice</t>
  </si>
  <si>
    <t>Osiek</t>
  </si>
  <si>
    <t xml:space="preserve">Ostrówek </t>
  </si>
  <si>
    <t>ul. Szkolna, Węglewice</t>
  </si>
  <si>
    <t>Niwiska</t>
  </si>
  <si>
    <t>GOK Galewice</t>
  </si>
  <si>
    <t>Urząd Gminy Galewice</t>
  </si>
  <si>
    <t>GZEAS</t>
  </si>
  <si>
    <t xml:space="preserve">GOPS </t>
  </si>
  <si>
    <t>Administracyjny UG</t>
  </si>
  <si>
    <t>Szatnia na boisku</t>
  </si>
  <si>
    <t>Galewice, ul.Parkowa</t>
  </si>
  <si>
    <t>II połowa XIX w</t>
  </si>
  <si>
    <t>Galewice, ul.Przemysłowa 11</t>
  </si>
  <si>
    <t>Galewice ul.Przemysłowa 11</t>
  </si>
  <si>
    <t>I połowa XX w</t>
  </si>
  <si>
    <t>Rybka 40</t>
  </si>
  <si>
    <t>31.</t>
  </si>
  <si>
    <t>Ostrówek 15 A</t>
  </si>
  <si>
    <t>Biadaszki 57</t>
  </si>
  <si>
    <t>Osiek 104</t>
  </si>
  <si>
    <t>Bydynek magazyn pasz</t>
  </si>
  <si>
    <t xml:space="preserve">Budynek magazyn nawozów </t>
  </si>
  <si>
    <t xml:space="preserve">Budynek mieszk.gosp.Rybka </t>
  </si>
  <si>
    <t>Bud.agronomówki+sanitariaty</t>
  </si>
  <si>
    <t>ul. Wieluńska 5, 98-405 Galewice</t>
  </si>
  <si>
    <t>ul. Wieluńska 1, 98-405 Galewice</t>
  </si>
  <si>
    <t xml:space="preserve">gaśnice, zamek w drzwiach, kłódka  </t>
  </si>
  <si>
    <t>gaśnice, zamek w drzwiach, podstawowe zabezpieczenia wymagane przy ubezpieczeniu</t>
  </si>
  <si>
    <t>podstawowe zabezpieczenia wymagane przy ubezpieczeniu, zamek w drzwiach, kraty w oknach, gaśnice, hydranty wewnetrzne</t>
  </si>
  <si>
    <t>podstawowe zabezpieczenia wymagane przy ubezpieczeniu,gaśnice</t>
  </si>
  <si>
    <t>Razem wartość</t>
  </si>
  <si>
    <t>Budynek szkoły</t>
  </si>
  <si>
    <t>Zestaw komputerowy</t>
  </si>
  <si>
    <t>Kserokopiarka</t>
  </si>
  <si>
    <t>Laptop</t>
  </si>
  <si>
    <t>Tablica interaktywna</t>
  </si>
  <si>
    <t>1964-1965</t>
  </si>
  <si>
    <t>gaśnice, zamek w drzwiach, kraty w oknach</t>
  </si>
  <si>
    <t>Niwiska 22</t>
  </si>
  <si>
    <t>Biadaszki 29</t>
  </si>
  <si>
    <t>Gminny Ośrodek Pomocy Społecznej w Galewicach</t>
  </si>
  <si>
    <t>Budynek gospodarczy na placu zabaw w Kol. Osiek</t>
  </si>
  <si>
    <t>Kolonia Osiek</t>
  </si>
  <si>
    <t>1 Urząd Gminy Galewice</t>
  </si>
  <si>
    <t>lp</t>
  </si>
  <si>
    <t>Tablica interaktywna z projektorem</t>
  </si>
  <si>
    <t>Czy budynek jest pod nadzorem konserwatora zabytków? Tak\Nie</t>
  </si>
  <si>
    <t>Rodzaj konstrukcji budynków i pokrycia dachowego</t>
  </si>
  <si>
    <t>podstawowe zabezpieczenia wymagane przy ubezpieczeniu</t>
  </si>
  <si>
    <t>Ostrówek 20</t>
  </si>
  <si>
    <t>podstawowe zabezpieczenia wymagane przy ubezpieczniu</t>
  </si>
  <si>
    <t>Ostrówek 15</t>
  </si>
  <si>
    <t>Sala gimnastyczna</t>
  </si>
  <si>
    <t>gaśnice, podstawowe zabezpieczenia wymagane przy ubezpieczeniu, kraty w oknach</t>
  </si>
  <si>
    <t>1966-1967</t>
  </si>
  <si>
    <t>Zestaw ITC (tablica inter., projektor, laptop)</t>
  </si>
  <si>
    <t>1934 i 2007</t>
  </si>
  <si>
    <t>Osiek 112</t>
  </si>
  <si>
    <t>Zestaw ITC (tablica inter., laptop, projektor Sony)</t>
  </si>
  <si>
    <t>mieszcza się w Urzędzie Gminy</t>
  </si>
  <si>
    <t>ul. Wieluńska 5, Galewice</t>
  </si>
  <si>
    <t>nie</t>
  </si>
  <si>
    <t>tak</t>
  </si>
  <si>
    <t>murowany,stropodach, kryty papą</t>
  </si>
  <si>
    <t>murowany,kryty blachą</t>
  </si>
  <si>
    <t>drewniany, kryty dachówką</t>
  </si>
  <si>
    <t>murowany stopodach kryty papą</t>
  </si>
  <si>
    <t>murowany stropodach kryty papą</t>
  </si>
  <si>
    <t>murowany,stropodach kryty papą</t>
  </si>
  <si>
    <t xml:space="preserve">murowany kryty blachą </t>
  </si>
  <si>
    <t>tak -2014r.</t>
  </si>
  <si>
    <t>murowany kryty papą</t>
  </si>
  <si>
    <t xml:space="preserve">gaśnice, zamek w drzwiach, </t>
  </si>
  <si>
    <t>wymiana okien, drzwi, centralnego ogrzewania - instalacja i grzejniki wylewka posadzki na korytarzu wymiana wykładziny 2008</t>
  </si>
  <si>
    <t>Murowany, pokryty blachą, ocieplony</t>
  </si>
  <si>
    <t>ściany murowane cegła, stropy wylewany i drewniany , w nowej części gęstożebrowy</t>
  </si>
  <si>
    <t xml:space="preserve">ściany murowane , więźba dachowa drewniana , </t>
  </si>
  <si>
    <t>pokrycie dachowe - papa termozgrzewalna</t>
  </si>
  <si>
    <t>Remont generalny w budynkach, które mają więcej niż 50 lat</t>
  </si>
  <si>
    <t>Aktualne przeglądy</t>
  </si>
  <si>
    <t>pustostan lub/i wyłączony z eksploatacji</t>
  </si>
  <si>
    <t xml:space="preserve">Budynek agronomówki (część) + budynek gospodarczy </t>
  </si>
  <si>
    <t>Gminny Ośrodek Kultury</t>
  </si>
  <si>
    <t>Zestaw  interaktywny: Touchboard Plus 1078 z  projektorem sony VPL630 sx ze statywem</t>
  </si>
  <si>
    <t>Komputer netobook Lenovo G70-80i7-5500U</t>
  </si>
  <si>
    <t>Tablica interaktywnaTOUCH BOARD PLUS1078 z oprogramowaniem, stelażem oraz głośnikami</t>
  </si>
  <si>
    <t>Laptop Lenovo 300-17ISK</t>
  </si>
  <si>
    <t>Urzadzenie wielofunkcyjne BROTHER DCP-L2500D</t>
  </si>
  <si>
    <t>Kolumna Mobilna PORT15VHF-BT ibiza</t>
  </si>
  <si>
    <t>Salka gimnastyczna</t>
  </si>
  <si>
    <t>gaśnice, zamek w drzwiach, siatka w oknach</t>
  </si>
  <si>
    <t>korytarz</t>
  </si>
  <si>
    <t>blachodachówka</t>
  </si>
  <si>
    <t>Sala gimnastyczna z zapleczem</t>
  </si>
  <si>
    <t>Budynek szkoły + budynek gospodarczy</t>
  </si>
  <si>
    <t>Kserokopiarka laserowa</t>
  </si>
  <si>
    <t>Kserokopiarka RICOH MP2014D</t>
  </si>
  <si>
    <t>Urządzenie wielofunkcyjne Samsung SL-M</t>
  </si>
  <si>
    <t>Urządzenie wielofunkcyjne LaserJet</t>
  </si>
  <si>
    <t>Laptop Dell</t>
  </si>
  <si>
    <t>Tablica interaktywna z projektorem (2 zestawy)</t>
  </si>
  <si>
    <t>Laptop (2 szt.)</t>
  </si>
  <si>
    <t>Zestaw multimedialny</t>
  </si>
  <si>
    <t>Notebook Lenovo</t>
  </si>
  <si>
    <t>Urządzenia wielofunkcyjne Panasonic KX</t>
  </si>
  <si>
    <t>Monitor IIYAMA XB 2783 HSU</t>
  </si>
  <si>
    <t>Niszczarka Fellows 90S</t>
  </si>
  <si>
    <t>Serwer z oprogramowaniem</t>
  </si>
  <si>
    <t>Notebook</t>
  </si>
  <si>
    <t>Urządzenie ALO Brother</t>
  </si>
  <si>
    <t>Urządzenie Brother</t>
  </si>
  <si>
    <t>Komputer Lenovo</t>
  </si>
  <si>
    <t>Budynek gospodarczy</t>
  </si>
  <si>
    <t>murowany, kryty dachówką</t>
  </si>
  <si>
    <t>Niszczarka Kobra</t>
  </si>
  <si>
    <t>Kopiarko-drukarka A-3 sharp AR5316</t>
  </si>
  <si>
    <t>Notebook Dell Vostro</t>
  </si>
  <si>
    <t>Komputer Dell 3667</t>
  </si>
  <si>
    <t>ul. Szkolna, Galewice</t>
  </si>
  <si>
    <t>Laptop HP 2 szt. + tablet Lenovo - 2 szt.</t>
  </si>
  <si>
    <t>Projektor Sony VPL_SX631</t>
  </si>
  <si>
    <t>Laptop Dell Vostro 2512</t>
  </si>
  <si>
    <t>Projektor Epson EB 520</t>
  </si>
  <si>
    <t>Urządzenie wielofunkcyjne</t>
  </si>
  <si>
    <t>telefon Panasonic</t>
  </si>
  <si>
    <t>Remont klatki schodowej</t>
  </si>
  <si>
    <t>klatka schodowa</t>
  </si>
  <si>
    <t>Dwa zestawy - tablica + projektor</t>
  </si>
  <si>
    <t>Netbook HP 50 G5</t>
  </si>
  <si>
    <t>Netbook HP 250 G5</t>
  </si>
  <si>
    <t>Kotłownia</t>
  </si>
  <si>
    <t>zamki w drzwiach</t>
  </si>
  <si>
    <t>Tablica interaktywna z projektorem ultraogniskowym</t>
  </si>
  <si>
    <t xml:space="preserve">projektor </t>
  </si>
  <si>
    <t>Głośniki do tablicy interaktywnej</t>
  </si>
  <si>
    <t>1967-1968</t>
  </si>
  <si>
    <t>zamek w drzwiach</t>
  </si>
  <si>
    <t>Laptop z oprogramowaniem</t>
  </si>
  <si>
    <t>Monitor interaktywny</t>
  </si>
  <si>
    <t xml:space="preserve">Komputer Procesor Intel Core </t>
  </si>
  <si>
    <t>Ksero RICI MPC 2800</t>
  </si>
  <si>
    <t>Oczyszczalnia ścieków w Węglewicach</t>
  </si>
  <si>
    <t>Weglewice, ul. Cmentarna 13</t>
  </si>
  <si>
    <t>murowany, kryty blachą</t>
  </si>
  <si>
    <t>teren Gminy Galewice</t>
  </si>
  <si>
    <t>System informatyczny - esesja</t>
  </si>
  <si>
    <t>komputer Dell 3020 - 17 szt.</t>
  </si>
  <si>
    <t>komputer Dell Optiplex 5250</t>
  </si>
  <si>
    <t>komputer Dell Vostro 3568</t>
  </si>
  <si>
    <t>monitor Dell e2418 hn 24</t>
  </si>
  <si>
    <t>monitor Dell E2417h</t>
  </si>
  <si>
    <t xml:space="preserve">Fotopułapka </t>
  </si>
  <si>
    <t>laptop Lenovo</t>
  </si>
  <si>
    <t>ul. M.Konopnickiej 20, Galewice</t>
  </si>
  <si>
    <t>Kopiarka ricoh 2 szt.</t>
  </si>
  <si>
    <t>Monitoring</t>
  </si>
  <si>
    <t>Tablice interaktywne z projektorami szt.2</t>
  </si>
  <si>
    <t>Tablica interaktywna z głośnikami</t>
  </si>
  <si>
    <t>elektroniczne 2 tablice podświetlane</t>
  </si>
  <si>
    <t>Monitoring (kamery, rejestrator)</t>
  </si>
  <si>
    <t>kamera IP4MPx z obiektywem</t>
  </si>
  <si>
    <t>Rejestrator 8 kan. IP</t>
  </si>
  <si>
    <t>Tablica interaktywna z projektorem, głośnikami i laptopem</t>
  </si>
  <si>
    <t>Kamera z obiektywem i oświetleniem</t>
  </si>
  <si>
    <t>tablica interaktywna + projektor + głośnik</t>
  </si>
  <si>
    <t>kamera z obiektywem + rejestrator (2 szt.)</t>
  </si>
  <si>
    <t>kamera z obiektywem + rejestrator (3 szt.)</t>
  </si>
  <si>
    <t>zdalana szkoła</t>
  </si>
  <si>
    <t>gaśnice proszkowe 6szt, hydranty wewnętrzne 3, alarm, w punkcie kasowym kraty w oknach, kasa pancerna przytwierdzona na stałe do podłoża, pomieszczenia stanowiska dowodó osobisty i ksiąg stanu- drzwi obite blachą, kraty w oknach i drzwiach, zamki w drzwiach, monitoring</t>
  </si>
  <si>
    <t>Oczyszczalnia ścieków Galewice</t>
  </si>
  <si>
    <t>Dom Nauczyciela Ostrówek</t>
  </si>
  <si>
    <t>podstawowe zabezpieczenia wymagane przy ubezpieczeniu,gaśnice,monitoring, nadzór palacza</t>
  </si>
  <si>
    <t>Galewice ul. Parkowa 23</t>
  </si>
  <si>
    <t>podstawowe zabezpieczenia wymagane przy ubezpieczeniu, gaśnice</t>
  </si>
  <si>
    <t>Galewice ul. M. Konopnickiej 18</t>
  </si>
  <si>
    <t>murowany, kryty papą</t>
  </si>
  <si>
    <t>place zabaw i siłownie plenerowe przy szkołach, przedszkolu, DK i OSP, sołectwach</t>
  </si>
  <si>
    <t>Podświetlana tablica sportowa</t>
  </si>
  <si>
    <t>Urządzenie do archiwizacji danych z oprogramowaniem</t>
  </si>
  <si>
    <t>Drukarka HP LJ1102 3 szt.</t>
  </si>
  <si>
    <t>Drukarka HP LJ1020</t>
  </si>
  <si>
    <t>Drukarka laserowa HP LJ PRO M102a</t>
  </si>
  <si>
    <t>Urządzenie wielofunkcyjne BROTHER</t>
  </si>
  <si>
    <t>komputer Dell 3020 - 11 szt.</t>
  </si>
  <si>
    <t>Urządzenie UTM SN310</t>
  </si>
  <si>
    <t>Zestaw nagłośnieniowy</t>
  </si>
  <si>
    <t>Laptop Dell Vostro</t>
  </si>
  <si>
    <t>Laptop Lenovo</t>
  </si>
  <si>
    <t>Notebook Asus</t>
  </si>
  <si>
    <t>Tablet T3</t>
  </si>
  <si>
    <t>zdalna szkoła</t>
  </si>
  <si>
    <t>laptop HP 250 G7 35 szt. Wraz z oprogramowaniem</t>
  </si>
  <si>
    <t>gaśnice,zamek w drzwiach, monitoring</t>
  </si>
  <si>
    <t xml:space="preserve">Drukarka </t>
  </si>
  <si>
    <t>Laptop Toshiba - 3szt.</t>
  </si>
  <si>
    <t>SHURE BLX - System bezprzewodowy z mikrofonem do ręki  2018</t>
  </si>
  <si>
    <t>Kolumna aktywna Yamaha DBR 10</t>
  </si>
  <si>
    <t>Komputer Dell</t>
  </si>
  <si>
    <t>Telewizor Samsung</t>
  </si>
  <si>
    <t>tablet + klawiatura (10szt.) sprzęt użyczany uczniom</t>
  </si>
  <si>
    <t>Zespół Szkolno-Przedszkolny w Galewicach</t>
  </si>
  <si>
    <t>Budynek Zespołu Szkolno-Przedszkolnego wraz z salą gimnastyczną</t>
  </si>
  <si>
    <t>1969-1971, modernizacja na potrzeby przedszkola w 2020 r.,
rozbudowa w latach 2001-
2007</t>
  </si>
  <si>
    <t xml:space="preserve">gaśnice, zamek w drzwiach, kraty w oknach, monitoring wizyjny, wzmocnione szyby w jednej sali i drzwiach wejściowych, wydzielone strefy przeciwpożarowe oddzielne dla szkoły, przedszkola i sali sportowej </t>
  </si>
  <si>
    <t>stropodach,ściany z cegły pełnej i kratówki, schody żelbetonowe, podłoga betonowa</t>
  </si>
  <si>
    <t>Kotłownia olejowa przy Zespole Szkolno-Przedszkolnym</t>
  </si>
  <si>
    <t>1969-1971, ostatnia modernizacja w 2019 r. (piec olejowy)</t>
  </si>
  <si>
    <t>jak wyżej</t>
  </si>
  <si>
    <t>Pracownia językowa 25-stanowiskowa</t>
  </si>
  <si>
    <t>2. Zespół Szkolno-Przedszkolny w Galewicach</t>
  </si>
  <si>
    <t xml:space="preserve">Zestaw: Laptop HP, miniwieża, napęd CD </t>
  </si>
  <si>
    <t>3. Szkoła Podstawowa w Niwiskach</t>
  </si>
  <si>
    <t>Dane pojazdów</t>
  </si>
  <si>
    <t>Marka</t>
  </si>
  <si>
    <t>Typ, model</t>
  </si>
  <si>
    <t>Nr podw./ nadw.</t>
  </si>
  <si>
    <t>Nr rej.</t>
  </si>
  <si>
    <t>Rodzaj pojazdu</t>
  </si>
  <si>
    <t>Poj.</t>
  </si>
  <si>
    <t>DATA I REJESTRACJI</t>
  </si>
  <si>
    <t>Liczba miejsc</t>
  </si>
  <si>
    <t>Ładowność</t>
  </si>
  <si>
    <t>DMC</t>
  </si>
  <si>
    <t>Rok prod.</t>
  </si>
  <si>
    <t xml:space="preserve">Okres ubezpieczenia 
OC i NW </t>
  </si>
  <si>
    <t xml:space="preserve">Okres ubezpieczenia 
AC i KR </t>
  </si>
  <si>
    <t>Od</t>
  </si>
  <si>
    <t>Do</t>
  </si>
  <si>
    <t>Przyczepa</t>
  </si>
  <si>
    <t>P-4</t>
  </si>
  <si>
    <t>5325</t>
  </si>
  <si>
    <t>KLH 222P</t>
  </si>
  <si>
    <t>przyczepa</t>
  </si>
  <si>
    <t>-</t>
  </si>
  <si>
    <t>10.07.1991</t>
  </si>
  <si>
    <t>01.01.2022 01.01.2023 01.01.2024</t>
  </si>
  <si>
    <t>31.12.2022 31.12.2023 31.12.2024</t>
  </si>
  <si>
    <t>Volkswagen</t>
  </si>
  <si>
    <t>Transporter 1,9 TDI 7 HC</t>
  </si>
  <si>
    <t>WV2ZZZ7HZ5X011931</t>
  </si>
  <si>
    <t>EWE T558</t>
  </si>
  <si>
    <t>osobowy</t>
  </si>
  <si>
    <t>15.12.2004</t>
  </si>
  <si>
    <t>15.12.2022 15.12.2023 15.12.2024</t>
  </si>
  <si>
    <t>14.12.2023 14.12.2024 14.12.2025</t>
  </si>
  <si>
    <t>Ford</t>
  </si>
  <si>
    <t>Transit</t>
  </si>
  <si>
    <t>WF0LXXGGVLV90414</t>
  </si>
  <si>
    <t>EWE 98GS</t>
  </si>
  <si>
    <t>specjalny</t>
  </si>
  <si>
    <t>15.09.1997</t>
  </si>
  <si>
    <t>14.12.2022 14.12.2023 14.12.2024</t>
  </si>
  <si>
    <t>13.12.2023 13.12.2024 13.12.2025</t>
  </si>
  <si>
    <t>WFOLXXGGVLVB16854</t>
  </si>
  <si>
    <t>EWE 98GP</t>
  </si>
  <si>
    <t>31.12.1997</t>
  </si>
  <si>
    <t>05.12.2022 05.12.2023 05.12.2024</t>
  </si>
  <si>
    <t>04.12.2023 04.12.2024 04.12.2025</t>
  </si>
  <si>
    <t>Star</t>
  </si>
  <si>
    <t>8120641</t>
  </si>
  <si>
    <t>EWE C608</t>
  </si>
  <si>
    <t>02.05.1988</t>
  </si>
  <si>
    <t>FS Lublin</t>
  </si>
  <si>
    <t>Żuk A 15B</t>
  </si>
  <si>
    <t>247425</t>
  </si>
  <si>
    <t>KLA 449G</t>
  </si>
  <si>
    <t>01.01.1976</t>
  </si>
  <si>
    <t>WW200</t>
  </si>
  <si>
    <t>KL4000008</t>
  </si>
  <si>
    <t>KLI 441P</t>
  </si>
  <si>
    <t>01.03.1991</t>
  </si>
  <si>
    <t>PG-8</t>
  </si>
  <si>
    <t>79914</t>
  </si>
  <si>
    <t>KLI 416P</t>
  </si>
  <si>
    <t>KL4000009</t>
  </si>
  <si>
    <t>KLI 442P</t>
  </si>
  <si>
    <t>01.02.1991</t>
  </si>
  <si>
    <t xml:space="preserve">Ursus </t>
  </si>
  <si>
    <t xml:space="preserve">A SERIES </t>
  </si>
  <si>
    <t>HPA8CSD27301</t>
  </si>
  <si>
    <t>EWE 03NC</t>
  </si>
  <si>
    <t xml:space="preserve">Ciągnik rolniczy </t>
  </si>
  <si>
    <t>21.12.2012</t>
  </si>
  <si>
    <t>22.12.2022 22.12.2023 22.12.2024</t>
  </si>
  <si>
    <t>21.12.2023 21.12.2024 21.12.2025</t>
  </si>
  <si>
    <t>Pronar</t>
  </si>
  <si>
    <t>T130</t>
  </si>
  <si>
    <t>SZB1300XXE3X00317</t>
  </si>
  <si>
    <t>EWE 97RJ</t>
  </si>
  <si>
    <t>przyczepa ciężarowa rolnicza</t>
  </si>
  <si>
    <t>02.12.2013</t>
  </si>
  <si>
    <t>02.12.2022 02.12.2023 02.12.2024</t>
  </si>
  <si>
    <t>01.12.2023 01.12.2024 01.12.2025</t>
  </si>
  <si>
    <t>Caterpillar</t>
  </si>
  <si>
    <t>432F</t>
  </si>
  <si>
    <t>CAT0432FPPXR00565</t>
  </si>
  <si>
    <t>koparko-ładowarka</t>
  </si>
  <si>
    <t>Blysz</t>
  </si>
  <si>
    <t>AD1</t>
  </si>
  <si>
    <t>SZKAD1000E000003</t>
  </si>
  <si>
    <t>EWE 39RN</t>
  </si>
  <si>
    <t>przyczepa ciężarowa</t>
  </si>
  <si>
    <t>10.12.2014</t>
  </si>
  <si>
    <t>18.12.2022 18.12.2023 18.12.2024</t>
  </si>
  <si>
    <t>17.12.2023 17.12.2024 17.12.2025</t>
  </si>
  <si>
    <t>Renault</t>
  </si>
  <si>
    <t>Kango</t>
  </si>
  <si>
    <t>VF1FCONAF24845038</t>
  </si>
  <si>
    <t>EWE 30CT</t>
  </si>
  <si>
    <t>osobowo/ciężarowy</t>
  </si>
  <si>
    <t>19.06.2001</t>
  </si>
  <si>
    <t>04.01.2022 04.01.2023 04.01.2024</t>
  </si>
  <si>
    <t>03.01.2023 03.01.2024 03.01.2025</t>
  </si>
  <si>
    <t>Jelcz</t>
  </si>
  <si>
    <t>010</t>
  </si>
  <si>
    <t>SUJP442CCY0000245</t>
  </si>
  <si>
    <t>EWE A998</t>
  </si>
  <si>
    <t xml:space="preserve">specjalny pożarniczy </t>
  </si>
  <si>
    <t>25.09.2000</t>
  </si>
  <si>
    <t>18.01.2022 18.01.2023 18.01.2024</t>
  </si>
  <si>
    <t>17.01.2023 17.01.2024 17.01.2025</t>
  </si>
  <si>
    <t>rolnicza</t>
  </si>
  <si>
    <t>SZB6720XXA1X02611</t>
  </si>
  <si>
    <t>EWE 75PU</t>
  </si>
  <si>
    <t>09.06.2010</t>
  </si>
  <si>
    <t>10.06.2022 10.06.2023 10.06.2024</t>
  </si>
  <si>
    <t>09.06.2023 09.06.2024 09.06.2025</t>
  </si>
  <si>
    <t>MagirusDeutz</t>
  </si>
  <si>
    <t>FM</t>
  </si>
  <si>
    <t>4900006351</t>
  </si>
  <si>
    <t>EWE K771</t>
  </si>
  <si>
    <t>31.05.1974</t>
  </si>
  <si>
    <t>21.07.2022 21.07.2023 21.07.2024</t>
  </si>
  <si>
    <t>20.07.2023 20.07.2024 20.07.2025</t>
  </si>
  <si>
    <t>Transit 350 M</t>
  </si>
  <si>
    <t>WFOLXXBDFL5K72906</t>
  </si>
  <si>
    <t>EWE W112</t>
  </si>
  <si>
    <t>31.10.2005</t>
  </si>
  <si>
    <t>31.10.2022 31.10.2023 31.10.2024</t>
  </si>
  <si>
    <t>30.10.2023 30.10.2024 30.10.2025</t>
  </si>
  <si>
    <t>Setra</t>
  </si>
  <si>
    <t>315UL</t>
  </si>
  <si>
    <t>VF932500000300269</t>
  </si>
  <si>
    <t>EWE 98VA</t>
  </si>
  <si>
    <t>autobus</t>
  </si>
  <si>
    <t>17.01.2000</t>
  </si>
  <si>
    <t>19.09.2022 19.09.2023 19.09.2024</t>
  </si>
  <si>
    <t>18.09.2023 18.09.2024 18.09.2025</t>
  </si>
  <si>
    <t>Zefir</t>
  </si>
  <si>
    <t>SZBAAA11X91X0731</t>
  </si>
  <si>
    <t>EWE 59MP</t>
  </si>
  <si>
    <t>ciągnik</t>
  </si>
  <si>
    <t>02.11.2009</t>
  </si>
  <si>
    <t>19.11.2022 19.11.2023 19.11.2024</t>
  </si>
  <si>
    <t>18.11.2023 18.11.2024 18.11.2025</t>
  </si>
  <si>
    <t>Man</t>
  </si>
  <si>
    <t>TGM 13.290 4x4 BL</t>
  </si>
  <si>
    <t>WMAN36ZZ4GY342812</t>
  </si>
  <si>
    <t>EWE 98YJ</t>
  </si>
  <si>
    <t>07.11.2022 07.11.2023 07.11.2024</t>
  </si>
  <si>
    <t>06.11.2023 06.11.2024 06.11.2025</t>
  </si>
  <si>
    <t>beczka asenizacyjna</t>
  </si>
  <si>
    <t>073091960</t>
  </si>
  <si>
    <t>EWE 41PN</t>
  </si>
  <si>
    <t>przyczepa asenizacyjna</t>
  </si>
  <si>
    <t>Autobagi</t>
  </si>
  <si>
    <t xml:space="preserve">KAMAZ -2 AXLE </t>
  </si>
  <si>
    <t>XTC432656KL439127</t>
  </si>
  <si>
    <t>EWE 5U98</t>
  </si>
  <si>
    <t>04.12.2022 04.12.2023 04.12.2024</t>
  </si>
  <si>
    <t>03.12.2023 03.12.2024 03.12.2025</t>
  </si>
  <si>
    <t>MAN</t>
  </si>
  <si>
    <t>TGM 18.320</t>
  </si>
  <si>
    <t>WMAN38ZZ8LY411894</t>
  </si>
  <si>
    <t>EWE1X98</t>
  </si>
  <si>
    <t>28.08.2022 28.08.2023 28.08.2024</t>
  </si>
  <si>
    <t>27.08.2023 27.08.2024 27.08.2025</t>
  </si>
  <si>
    <t>19.08.2022 19.08.2023 19.08.2024</t>
  </si>
  <si>
    <t>18.08.2023 18.08.2024 18.08.2025</t>
  </si>
  <si>
    <t>Transporter 6.1 Kombi</t>
  </si>
  <si>
    <t>WV2ZZZ7HZLH071604</t>
  </si>
  <si>
    <t>EWE 1Y22</t>
  </si>
  <si>
    <t>osobowy do przewozu osób niepełnosprawnych</t>
  </si>
  <si>
    <t>12.11.2022 12.11.2023 12.11.2024</t>
  </si>
  <si>
    <t>11.11.2023 11.11.2024 11.11.2025</t>
  </si>
  <si>
    <t>L.P.</t>
  </si>
  <si>
    <t>Ubezpieczajacy</t>
  </si>
  <si>
    <t>Ubezpieczony</t>
  </si>
  <si>
    <t>Ubezpieczyciel</t>
  </si>
  <si>
    <t>Rodzaj szkody</t>
  </si>
  <si>
    <t>Przedmiot szkody</t>
  </si>
  <si>
    <t>Data szkody</t>
  </si>
  <si>
    <t>Kwota odszk.</t>
  </si>
  <si>
    <t>GMINA GALEWICE</t>
  </si>
  <si>
    <t>UG</t>
  </si>
  <si>
    <t>OCD</t>
  </si>
  <si>
    <t>ALL</t>
  </si>
  <si>
    <t>SUMA:</t>
  </si>
  <si>
    <t>GALEWICE</t>
  </si>
  <si>
    <t>TUW TUW</t>
  </si>
  <si>
    <t>DEWASTACJA ŚCIANY</t>
  </si>
  <si>
    <t>BMW EWE 9H39</t>
  </si>
  <si>
    <t>VW EWE C624</t>
  </si>
  <si>
    <t>TUWTUW</t>
  </si>
  <si>
    <t>FIAT CROMA</t>
  </si>
  <si>
    <t xml:space="preserve">CONCORDIA </t>
  </si>
  <si>
    <t>AC</t>
  </si>
  <si>
    <t xml:space="preserve">VW TRANSPORTER </t>
  </si>
  <si>
    <t>OSP OSTRÓWEK</t>
  </si>
  <si>
    <t>KAMAZ EWE5U98</t>
  </si>
  <si>
    <t>ZS w GALEWICACH</t>
  </si>
  <si>
    <t>SEP+R</t>
  </si>
  <si>
    <t>KOSIARKA</t>
  </si>
  <si>
    <t>SP W GALEICACH</t>
  </si>
  <si>
    <t xml:space="preserve">6 LAMP LEDOWYCH </t>
  </si>
  <si>
    <t>komputer DELL 7020</t>
  </si>
  <si>
    <t>Niszczarka KOBRA</t>
  </si>
  <si>
    <t xml:space="preserve">I połowa XX </t>
  </si>
  <si>
    <t>Ośrodek Zdrowia + garaże</t>
  </si>
  <si>
    <t>Budynek po Szkole Podstawowej w Weglewicach + budynek gospodarczy</t>
  </si>
  <si>
    <t>Weglewice ul. Szkolna 9</t>
  </si>
  <si>
    <t>Budynek po Szkole Podstawowej w Biadaszkach</t>
  </si>
  <si>
    <t>murowany, kryty blachą, ocieplony</t>
  </si>
  <si>
    <t>Zespół Dworsko-Parkowy (w zasobie wojewódzkiej ewidencji zabytków)</t>
  </si>
  <si>
    <t>Budynek Ośrodka Zdrowia Galewice</t>
  </si>
  <si>
    <t xml:space="preserve">Drukarka HL-L5200DW 3 szt. </t>
  </si>
  <si>
    <t>Komputer Dell 9020i7 2szt.</t>
  </si>
  <si>
    <t>Niszczarka 3 szt.</t>
  </si>
  <si>
    <t>Projektor Infocus</t>
  </si>
  <si>
    <t>Urządzenie wielofunkcyjne Konica Minolta Bizhub</t>
  </si>
  <si>
    <t>Notebook Lenovo 3 szt.</t>
  </si>
  <si>
    <t>Radiotelefon z anteną</t>
  </si>
  <si>
    <t>Zestaw nagłaśniający</t>
  </si>
  <si>
    <t>Telefony Samsung XCOVER45 11 szt.</t>
  </si>
  <si>
    <t>Telefony Samsung Galaxy A41 11 szt.</t>
  </si>
  <si>
    <t>Telefon Samsung Galaxy S10</t>
  </si>
  <si>
    <t>wyłączony z eksploatacji/ zabezpieczony przed dostępem osób trzecich</t>
  </si>
  <si>
    <t>Suma ubezpieczenia z aktualnych polis wraz z wyposażeniem dodatkowym (w tym specjalistycznym)</t>
  </si>
  <si>
    <t>zakres</t>
  </si>
  <si>
    <t>Wizualizer</t>
  </si>
  <si>
    <t>Laptop Asus</t>
  </si>
  <si>
    <t>4. Szkoła Podstawowa w Ostrówku</t>
  </si>
  <si>
    <t xml:space="preserve">Szkoła Podstawowa w Ostrówku </t>
  </si>
  <si>
    <t>OC</t>
  </si>
  <si>
    <t>OC,AC,NW</t>
  </si>
  <si>
    <t>OC,NW</t>
  </si>
  <si>
    <t>OC,AC</t>
  </si>
  <si>
    <t>BRAK SZKÓD</t>
  </si>
  <si>
    <t>tabela nr 2</t>
  </si>
  <si>
    <t>tabela nr 3</t>
  </si>
  <si>
    <t>tabela nr 4</t>
  </si>
  <si>
    <t>tabela nr 5</t>
  </si>
  <si>
    <t xml:space="preserve">Klub Malucha „Bajkowy Kącik” </t>
  </si>
  <si>
    <t xml:space="preserve">ul. Marii Konopnickiej 7 w Galewicach </t>
  </si>
  <si>
    <t>Klub Malucha "Bajkowy Kącik"</t>
  </si>
  <si>
    <t>budynek główny</t>
  </si>
  <si>
    <t>kotłownia, skład opału oraz budynek gospodarczy i wiata</t>
  </si>
  <si>
    <t>5. Szkoła Podstawowa w Osieku</t>
  </si>
  <si>
    <t>6. Gminny Ośrodek Pomocy Społecznej  w Galewicach</t>
  </si>
  <si>
    <t>7. Gminny Ośrodek Kultury</t>
  </si>
  <si>
    <t>8. Klub Malucha "Bajkowy Kącik"</t>
  </si>
  <si>
    <t>Laptop Lenovo  ThinkBook 15 i5-103SG1/16GB/512/Win10P</t>
  </si>
  <si>
    <t>Telewizor SAMSUNG 65</t>
  </si>
  <si>
    <t xml:space="preserve">Głośnik bezprzewodowy Power audio SONY      </t>
  </si>
  <si>
    <t>Laptop Lenovo  ThinkPad 15 i5-1135g7/16GB/512/Win10P</t>
  </si>
  <si>
    <t xml:space="preserve">Telewizor SAMSUNG 65        </t>
  </si>
  <si>
    <t xml:space="preserve">Drukarka Epson Eco Tank L14150 </t>
  </si>
  <si>
    <t>Boisko wielofunkcyjne</t>
  </si>
  <si>
    <t>Laptop procesor Intel</t>
  </si>
  <si>
    <t>Wyposażenie pracowni językowo - informatycznej</t>
  </si>
  <si>
    <t>Pracownia językowo - informatyczna - pomoce</t>
  </si>
  <si>
    <t>Tablet brajlowski</t>
  </si>
  <si>
    <t>Drukarka Banach 3D</t>
  </si>
  <si>
    <t>rezerwa</t>
  </si>
  <si>
    <t>6.</t>
  </si>
  <si>
    <t>zamki w drzwiach, gaśnice, rolety zewnętrzne</t>
  </si>
  <si>
    <t>zamki w drzwiach, gaśnice</t>
  </si>
  <si>
    <t xml:space="preserve">kotłownia:murowany, kryty blachą, budynek gospodarczy: płyty betonowe, kryty blachą, bramy garażowe z zamkiem </t>
  </si>
  <si>
    <t>dotykowy tablet brajlowski</t>
  </si>
  <si>
    <t>laptop/notebook 16 szt</t>
  </si>
  <si>
    <t xml:space="preserve">instalacje solarne/fotowoltaiczne - SUW Osiek, SUW Ostrówek, Oczyszczalnia Węglewice, Oczyszczalnia Galewice </t>
  </si>
  <si>
    <t>Urząd Gminy - mienie po zlikwidowanej Szkole Podstawowej w Węglewicach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</si>
</sst>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8" formatCode="#,##0.00\ &quot;zł&quot;;[Red]\-#,##0.00\ &quot;zł&quot;"/>
    <numFmt numFmtId="44" formatCode="_-* #,##0.00\ &quot;zł&quot;_-;\-* #,##0.00\ &quot;zł&quot;_-;_-* &quot;-&quot;??\ &quot;zł&quot;_-;_-@_-"/>
    <numFmt numFmtId="164" formatCode="#,##0.00\ &quot;zł&quot;"/>
    <numFmt numFmtId="165" formatCode="#,##0.00\ _z_ł"/>
    <numFmt numFmtId="166" formatCode="[$-415]General"/>
    <numFmt numFmtId="167" formatCode="#,##0.00&quot; zł&quot;"/>
    <numFmt numFmtId="168" formatCode="_-* #,##0.00&quot; zł&quot;_-;\-* #,##0.00&quot; zł&quot;_-;_-* \-??&quot; zł&quot;_-;_-@_-"/>
    <numFmt numFmtId="169" formatCode="#,##0.00\ [$zł-415];[Red]\-#,##0.00\ [$zł-415]"/>
    <numFmt numFmtId="170" formatCode="#,##0\ &quot;zł&quot;"/>
  </numFmts>
  <fonts count="34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Verdana"/>
      <family val="2"/>
      <charset val="238"/>
    </font>
    <font>
      <sz val="10"/>
      <name val="Verdana"/>
      <family val="2"/>
      <charset val="238"/>
    </font>
    <font>
      <b/>
      <i/>
      <u/>
      <sz val="10"/>
      <name val="Verdana"/>
      <family val="2"/>
      <charset val="238"/>
    </font>
    <font>
      <b/>
      <u/>
      <sz val="10"/>
      <name val="Verdana"/>
      <family val="2"/>
      <charset val="238"/>
    </font>
    <font>
      <b/>
      <i/>
      <sz val="10"/>
      <name val="Arial"/>
      <family val="2"/>
      <charset val="238"/>
    </font>
    <font>
      <b/>
      <sz val="10"/>
      <color indexed="9"/>
      <name val="Verdana"/>
      <family val="2"/>
      <charset val="238"/>
    </font>
    <font>
      <b/>
      <sz val="9"/>
      <color indexed="9"/>
      <name val="Verdana"/>
      <family val="2"/>
      <charset val="238"/>
    </font>
    <font>
      <sz val="10"/>
      <color indexed="9"/>
      <name val="Verdana"/>
      <family val="2"/>
      <charset val="238"/>
    </font>
    <font>
      <i/>
      <sz val="10"/>
      <color indexed="9"/>
      <name val="Verdana"/>
      <family val="2"/>
      <charset val="238"/>
    </font>
    <font>
      <sz val="9"/>
      <name val="Verdana"/>
      <family val="2"/>
      <charset val="238"/>
    </font>
    <font>
      <b/>
      <sz val="10"/>
      <color theme="0"/>
      <name val="Verdana"/>
      <family val="2"/>
      <charset val="238"/>
    </font>
    <font>
      <b/>
      <sz val="10"/>
      <color theme="0"/>
      <name val="Arial"/>
      <family val="2"/>
      <charset val="238"/>
    </font>
    <font>
      <sz val="10"/>
      <color theme="0"/>
      <name val="Arial"/>
      <family val="2"/>
      <charset val="238"/>
    </font>
    <font>
      <b/>
      <sz val="10"/>
      <name val="Czcionka tekstu podstawowego"/>
      <charset val="238"/>
    </font>
    <font>
      <sz val="10"/>
      <color theme="0"/>
      <name val="Verdana"/>
      <family val="2"/>
      <charset val="238"/>
    </font>
    <font>
      <sz val="10"/>
      <color indexed="8"/>
      <name val="Verdana"/>
      <family val="2"/>
      <charset val="238"/>
    </font>
    <font>
      <b/>
      <u/>
      <sz val="10"/>
      <color rgb="FFFF0000"/>
      <name val="Verdana"/>
      <family val="2"/>
      <charset val="238"/>
    </font>
    <font>
      <sz val="10"/>
      <name val="Arial CE"/>
      <charset val="238"/>
    </font>
    <font>
      <b/>
      <u/>
      <sz val="10"/>
      <color theme="0"/>
      <name val="Verdana"/>
      <family val="2"/>
      <charset val="238"/>
    </font>
    <font>
      <sz val="11"/>
      <color rgb="FF000000"/>
      <name val="Calibri"/>
      <family val="2"/>
      <charset val="238"/>
    </font>
    <font>
      <sz val="10"/>
      <color theme="1"/>
      <name val="Verdana"/>
      <family val="2"/>
      <charset val="238"/>
    </font>
    <font>
      <sz val="8"/>
      <name val="Verdana"/>
      <family val="2"/>
      <charset val="238"/>
    </font>
    <font>
      <sz val="10"/>
      <color rgb="FFFF0000"/>
      <name val="Verdana"/>
      <family val="2"/>
      <charset val="238"/>
    </font>
    <font>
      <b/>
      <sz val="13"/>
      <color indexed="9"/>
      <name val="Verdana"/>
      <family val="2"/>
      <charset val="238"/>
    </font>
    <font>
      <b/>
      <i/>
      <sz val="10"/>
      <color indexed="9"/>
      <name val="Verdana"/>
      <family val="2"/>
      <charset val="238"/>
    </font>
    <font>
      <sz val="10"/>
      <color rgb="FF00B0F0"/>
      <name val="Verdana"/>
      <family val="2"/>
      <charset val="238"/>
    </font>
    <font>
      <sz val="10"/>
      <name val="Calibri Light"/>
      <family val="2"/>
      <charset val="238"/>
    </font>
    <font>
      <b/>
      <sz val="10"/>
      <name val="Calibri Light"/>
      <family val="2"/>
      <charset val="238"/>
    </font>
    <font>
      <sz val="10"/>
      <color rgb="FFFF0000"/>
      <name val="Calibri Light"/>
      <family val="2"/>
      <charset val="238"/>
    </font>
    <font>
      <sz val="11"/>
      <name val="Calibri"/>
      <family val="2"/>
      <charset val="238"/>
    </font>
    <font>
      <b/>
      <sz val="8"/>
      <name val="Verdana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56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29216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65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166" fontId="22" fillId="0" borderId="0"/>
    <xf numFmtId="0" fontId="1" fillId="0" borderId="0"/>
    <xf numFmtId="0" fontId="2" fillId="0" borderId="0"/>
  </cellStyleXfs>
  <cellXfs count="418">
    <xf numFmtId="0" fontId="0" fillId="0" borderId="0" xfId="0"/>
    <xf numFmtId="0" fontId="4" fillId="0" borderId="0" xfId="0" applyFont="1" applyAlignment="1">
      <alignment vertical="center"/>
    </xf>
    <xf numFmtId="0" fontId="4" fillId="0" borderId="0" xfId="0" applyFont="1"/>
    <xf numFmtId="0" fontId="4" fillId="0" borderId="0" xfId="0" applyFont="1" applyBorder="1"/>
    <xf numFmtId="0" fontId="4" fillId="0" borderId="0" xfId="0" applyFont="1" applyFill="1" applyAlignment="1">
      <alignment horizontal="left"/>
    </xf>
    <xf numFmtId="0" fontId="4" fillId="0" borderId="0" xfId="0" applyFont="1" applyFill="1"/>
    <xf numFmtId="164" fontId="4" fillId="0" borderId="0" xfId="0" applyNumberFormat="1" applyFont="1" applyFill="1" applyAlignment="1">
      <alignment horizontal="right"/>
    </xf>
    <xf numFmtId="165" fontId="4" fillId="0" borderId="0" xfId="0" applyNumberFormat="1" applyFont="1"/>
    <xf numFmtId="164" fontId="8" fillId="3" borderId="1" xfId="0" applyNumberFormat="1" applyFont="1" applyFill="1" applyBorder="1" applyAlignment="1">
      <alignment horizontal="right" vertical="center" wrapText="1"/>
    </xf>
    <xf numFmtId="164" fontId="8" fillId="3" borderId="1" xfId="0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left" vertical="center" wrapText="1"/>
    </xf>
    <xf numFmtId="0" fontId="13" fillId="0" borderId="0" xfId="0" applyFont="1" applyFill="1" applyBorder="1" applyAlignment="1">
      <alignment wrapText="1"/>
    </xf>
    <xf numFmtId="164" fontId="9" fillId="3" borderId="1" xfId="0" applyNumberFormat="1" applyFont="1" applyFill="1" applyBorder="1" applyAlignment="1">
      <alignment horizontal="center" vertical="center" wrapText="1"/>
    </xf>
    <xf numFmtId="0" fontId="14" fillId="5" borderId="1" xfId="0" applyFont="1" applyFill="1" applyBorder="1" applyAlignment="1">
      <alignment horizontal="center" vertical="center"/>
    </xf>
    <xf numFmtId="0" fontId="14" fillId="5" borderId="1" xfId="0" applyFont="1" applyFill="1" applyBorder="1" applyAlignment="1">
      <alignment horizontal="center" vertical="center" wrapText="1"/>
    </xf>
    <xf numFmtId="44" fontId="14" fillId="5" borderId="1" xfId="0" applyNumberFormat="1" applyFont="1" applyFill="1" applyBorder="1" applyAlignment="1">
      <alignment horizontal="center" vertical="center" wrapText="1"/>
    </xf>
    <xf numFmtId="44" fontId="14" fillId="5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5" fillId="5" borderId="1" xfId="0" applyFont="1" applyFill="1" applyBorder="1"/>
    <xf numFmtId="44" fontId="14" fillId="5" borderId="1" xfId="0" applyNumberFormat="1" applyFont="1" applyFill="1" applyBorder="1" applyAlignment="1">
      <alignment vertical="center"/>
    </xf>
    <xf numFmtId="44" fontId="2" fillId="4" borderId="1" xfId="0" applyNumberFormat="1" applyFont="1" applyFill="1" applyBorder="1" applyAlignment="1">
      <alignment horizontal="center" vertical="center"/>
    </xf>
    <xf numFmtId="164" fontId="2" fillId="4" borderId="1" xfId="0" applyNumberFormat="1" applyFont="1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 wrapText="1"/>
    </xf>
    <xf numFmtId="44" fontId="0" fillId="0" borderId="1" xfId="0" applyNumberFormat="1" applyBorder="1"/>
    <xf numFmtId="0" fontId="0" fillId="0" borderId="1" xfId="0" applyBorder="1"/>
    <xf numFmtId="164" fontId="8" fillId="3" borderId="2" xfId="0" applyNumberFormat="1" applyFont="1" applyFill="1" applyBorder="1" applyAlignment="1">
      <alignment horizontal="right" vertical="center" wrapText="1"/>
    </xf>
    <xf numFmtId="0" fontId="2" fillId="0" borderId="0" xfId="0" applyFont="1" applyFill="1"/>
    <xf numFmtId="164" fontId="5" fillId="0" borderId="0" xfId="0" applyNumberFormat="1" applyFont="1" applyFill="1" applyAlignment="1">
      <alignment horizontal="right"/>
    </xf>
    <xf numFmtId="44" fontId="0" fillId="0" borderId="0" xfId="0" applyNumberFormat="1"/>
    <xf numFmtId="0" fontId="7" fillId="0" borderId="0" xfId="0" applyFont="1" applyAlignment="1">
      <alignment horizontal="center"/>
    </xf>
    <xf numFmtId="0" fontId="14" fillId="5" borderId="1" xfId="0" applyFont="1" applyFill="1" applyBorder="1" applyAlignment="1">
      <alignment horizontal="left"/>
    </xf>
    <xf numFmtId="44" fontId="2" fillId="0" borderId="1" xfId="0" applyNumberFormat="1" applyFont="1" applyBorder="1" applyAlignment="1">
      <alignment horizontal="center" vertical="center"/>
    </xf>
    <xf numFmtId="44" fontId="2" fillId="0" borderId="1" xfId="0" applyNumberFormat="1" applyFont="1" applyBorder="1" applyAlignment="1">
      <alignment horizontal="right" vertical="center"/>
    </xf>
    <xf numFmtId="44" fontId="14" fillId="5" borderId="12" xfId="0" applyNumberFormat="1" applyFont="1" applyFill="1" applyBorder="1" applyAlignment="1">
      <alignment horizontal="center" vertical="center" wrapText="1"/>
    </xf>
    <xf numFmtId="0" fontId="0" fillId="3" borderId="0" xfId="0" applyFill="1"/>
    <xf numFmtId="0" fontId="2" fillId="0" borderId="0" xfId="0" applyFont="1" applyAlignment="1">
      <alignment vertical="center"/>
    </xf>
    <xf numFmtId="44" fontId="2" fillId="4" borderId="5" xfId="0" applyNumberFormat="1" applyFont="1" applyFill="1" applyBorder="1" applyAlignment="1">
      <alignment horizontal="center" vertical="center"/>
    </xf>
    <xf numFmtId="0" fontId="14" fillId="5" borderId="3" xfId="0" applyFont="1" applyFill="1" applyBorder="1" applyAlignment="1">
      <alignment horizontal="left"/>
    </xf>
    <xf numFmtId="44" fontId="0" fillId="0" borderId="1" xfId="0" applyNumberFormat="1" applyBorder="1" applyAlignment="1">
      <alignment horizontal="center" vertical="center"/>
    </xf>
    <xf numFmtId="0" fontId="4" fillId="0" borderId="0" xfId="0" applyFont="1" applyFill="1" applyAlignment="1">
      <alignment horizontal="right"/>
    </xf>
    <xf numFmtId="0" fontId="16" fillId="0" borderId="1" xfId="0" applyFont="1" applyBorder="1" applyAlignment="1">
      <alignment horizontal="center" vertical="center" wrapText="1"/>
    </xf>
    <xf numFmtId="164" fontId="4" fillId="0" borderId="0" xfId="0" applyNumberFormat="1" applyFont="1" applyFill="1" applyAlignment="1">
      <alignment horizontal="right" vertical="center"/>
    </xf>
    <xf numFmtId="0" fontId="4" fillId="0" borderId="0" xfId="0" applyFont="1" applyFill="1" applyAlignment="1"/>
    <xf numFmtId="0" fontId="3" fillId="0" borderId="0" xfId="0" applyFont="1" applyFill="1" applyAlignment="1">
      <alignment horizontal="center" vertical="center"/>
    </xf>
    <xf numFmtId="0" fontId="4" fillId="4" borderId="0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right"/>
    </xf>
    <xf numFmtId="0" fontId="4" fillId="0" borderId="9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vertical="center"/>
    </xf>
    <xf numFmtId="0" fontId="4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right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64" fontId="4" fillId="0" borderId="1" xfId="0" applyNumberFormat="1" applyFont="1" applyFill="1" applyBorder="1" applyAlignment="1">
      <alignment horizontal="right" vertical="center" wrapText="1"/>
    </xf>
    <xf numFmtId="0" fontId="13" fillId="5" borderId="1" xfId="0" applyFont="1" applyFill="1" applyBorder="1" applyAlignment="1">
      <alignment horizontal="center" vertical="center"/>
    </xf>
    <xf numFmtId="0" fontId="13" fillId="5" borderId="1" xfId="0" applyFont="1" applyFill="1" applyBorder="1" applyAlignment="1">
      <alignment horizontal="center" vertical="center" wrapText="1"/>
    </xf>
    <xf numFmtId="44" fontId="13" fillId="5" borderId="1" xfId="0" applyNumberFormat="1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left" vertical="center"/>
    </xf>
    <xf numFmtId="0" fontId="17" fillId="5" borderId="1" xfId="0" applyFont="1" applyFill="1" applyBorder="1"/>
    <xf numFmtId="44" fontId="13" fillId="5" borderId="1" xfId="0" applyNumberFormat="1" applyFont="1" applyFill="1" applyBorder="1" applyAlignment="1">
      <alignment vertical="center"/>
    </xf>
    <xf numFmtId="0" fontId="8" fillId="4" borderId="0" xfId="0" applyFont="1" applyFill="1" applyBorder="1" applyAlignment="1">
      <alignment horizontal="center" vertical="center" wrapText="1"/>
    </xf>
    <xf numFmtId="164" fontId="8" fillId="4" borderId="0" xfId="0" applyNumberFormat="1" applyFont="1" applyFill="1" applyBorder="1" applyAlignment="1">
      <alignment horizontal="right" vertical="center" wrapText="1"/>
    </xf>
    <xf numFmtId="0" fontId="19" fillId="0" borderId="0" xfId="0" applyFont="1" applyFill="1" applyAlignment="1">
      <alignment horizontal="left" vertical="center"/>
    </xf>
    <xf numFmtId="164" fontId="8" fillId="3" borderId="6" xfId="0" applyNumberFormat="1" applyFont="1" applyFill="1" applyBorder="1" applyAlignment="1">
      <alignment vertical="center" wrapText="1"/>
    </xf>
    <xf numFmtId="0" fontId="4" fillId="3" borderId="1" xfId="0" applyFont="1" applyFill="1" applyBorder="1" applyAlignment="1">
      <alignment vertical="center"/>
    </xf>
    <xf numFmtId="0" fontId="4" fillId="3" borderId="1" xfId="0" applyFont="1" applyFill="1" applyBorder="1" applyAlignment="1">
      <alignment horizontal="right" vertical="center"/>
    </xf>
    <xf numFmtId="0" fontId="4" fillId="3" borderId="1" xfId="0" applyFont="1" applyFill="1" applyBorder="1"/>
    <xf numFmtId="0" fontId="4" fillId="3" borderId="0" xfId="0" applyFont="1" applyFill="1" applyBorder="1" applyAlignment="1">
      <alignment horizontal="center" vertical="center" wrapText="1"/>
    </xf>
    <xf numFmtId="0" fontId="13" fillId="3" borderId="0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right" vertical="center"/>
    </xf>
    <xf numFmtId="164" fontId="4" fillId="0" borderId="1" xfId="0" applyNumberFormat="1" applyFont="1" applyFill="1" applyBorder="1" applyAlignment="1">
      <alignment horizontal="right" vertical="center"/>
    </xf>
    <xf numFmtId="0" fontId="4" fillId="0" borderId="1" xfId="0" applyFont="1" applyFill="1" applyBorder="1" applyAlignment="1">
      <alignment horizontal="right"/>
    </xf>
    <xf numFmtId="0" fontId="21" fillId="3" borderId="1" xfId="0" applyFont="1" applyFill="1" applyBorder="1" applyAlignment="1">
      <alignment horizontal="center" vertical="center"/>
    </xf>
    <xf numFmtId="164" fontId="13" fillId="3" borderId="1" xfId="0" applyNumberFormat="1" applyFont="1" applyFill="1" applyBorder="1" applyAlignment="1"/>
    <xf numFmtId="0" fontId="4" fillId="3" borderId="1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164" fontId="13" fillId="3" borderId="1" xfId="0" applyNumberFormat="1" applyFont="1" applyFill="1" applyBorder="1" applyAlignment="1">
      <alignment horizontal="right" vertical="center" wrapText="1"/>
    </xf>
    <xf numFmtId="0" fontId="2" fillId="0" borderId="0" xfId="0" applyFont="1" applyFill="1" applyBorder="1" applyAlignment="1">
      <alignment horizontal="center" vertical="center"/>
    </xf>
    <xf numFmtId="0" fontId="10" fillId="3" borderId="14" xfId="0" applyFont="1" applyFill="1" applyBorder="1" applyAlignment="1">
      <alignment vertical="center" wrapText="1"/>
    </xf>
    <xf numFmtId="0" fontId="3" fillId="3" borderId="14" xfId="0" applyFont="1" applyFill="1" applyBorder="1" applyAlignment="1">
      <alignment vertical="center" wrapText="1"/>
    </xf>
    <xf numFmtId="0" fontId="4" fillId="0" borderId="1" xfId="0" applyFont="1" applyBorder="1"/>
    <xf numFmtId="0" fontId="4" fillId="0" borderId="2" xfId="0" applyFont="1" applyBorder="1" applyAlignment="1">
      <alignment horizontal="left" vertical="center" wrapText="1"/>
    </xf>
    <xf numFmtId="164" fontId="4" fillId="0" borderId="2" xfId="0" applyNumberFormat="1" applyFont="1" applyBorder="1" applyAlignment="1">
      <alignment horizontal="right" vertical="center" indent="1"/>
    </xf>
    <xf numFmtId="0" fontId="4" fillId="0" borderId="10" xfId="0" applyFont="1" applyBorder="1" applyAlignment="1">
      <alignment vertical="center" wrapText="1"/>
    </xf>
    <xf numFmtId="0" fontId="4" fillId="0" borderId="0" xfId="0" applyFont="1" applyAlignment="1">
      <alignment horizontal="center"/>
    </xf>
    <xf numFmtId="0" fontId="4" fillId="0" borderId="16" xfId="0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left" vertical="center" wrapText="1"/>
    </xf>
    <xf numFmtId="0" fontId="4" fillId="0" borderId="16" xfId="0" applyFont="1" applyFill="1" applyBorder="1" applyAlignment="1">
      <alignment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left"/>
    </xf>
    <xf numFmtId="0" fontId="8" fillId="3" borderId="1" xfId="0" applyFont="1" applyFill="1" applyBorder="1" applyAlignment="1">
      <alignment horizontal="center" vertical="center" wrapText="1"/>
    </xf>
    <xf numFmtId="0" fontId="8" fillId="3" borderId="13" xfId="0" applyFont="1" applyFill="1" applyBorder="1" applyAlignment="1">
      <alignment horizontal="center" vertical="center" wrapText="1"/>
    </xf>
    <xf numFmtId="0" fontId="8" fillId="3" borderId="0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 vertical="center"/>
    </xf>
    <xf numFmtId="164" fontId="8" fillId="3" borderId="16" xfId="0" applyNumberFormat="1" applyFont="1" applyFill="1" applyBorder="1" applyAlignment="1">
      <alignment horizontal="right" vertical="center" wrapText="1"/>
    </xf>
    <xf numFmtId="0" fontId="9" fillId="3" borderId="13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left" vertical="center" wrapText="1"/>
    </xf>
    <xf numFmtId="0" fontId="4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44" fontId="4" fillId="0" borderId="1" xfId="0" quotePrefix="1" applyNumberFormat="1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0" fontId="2" fillId="0" borderId="17" xfId="0" applyFont="1" applyFill="1" applyBorder="1" applyAlignment="1">
      <alignment horizontal="center" vertical="center"/>
    </xf>
    <xf numFmtId="164" fontId="13" fillId="3" borderId="2" xfId="0" applyNumberFormat="1" applyFont="1" applyFill="1" applyBorder="1" applyAlignment="1">
      <alignment horizontal="right" vertical="center" wrapText="1"/>
    </xf>
    <xf numFmtId="0" fontId="4" fillId="0" borderId="1" xfId="0" applyFont="1" applyFill="1" applyBorder="1" applyAlignment="1">
      <alignment horizontal="left"/>
    </xf>
    <xf numFmtId="0" fontId="4" fillId="0" borderId="21" xfId="0" applyFont="1" applyFill="1" applyBorder="1" applyAlignment="1">
      <alignment vertical="center" wrapText="1"/>
    </xf>
    <xf numFmtId="0" fontId="4" fillId="0" borderId="21" xfId="0" applyFont="1" applyFill="1" applyBorder="1" applyAlignment="1">
      <alignment horizontal="center" vertical="center" wrapText="1"/>
    </xf>
    <xf numFmtId="4" fontId="4" fillId="0" borderId="0" xfId="0" applyNumberFormat="1" applyFont="1"/>
    <xf numFmtId="4" fontId="4" fillId="0" borderId="0" xfId="0" applyNumberFormat="1" applyFont="1" applyFill="1"/>
    <xf numFmtId="44" fontId="4" fillId="0" borderId="0" xfId="0" applyNumberFormat="1" applyFont="1"/>
    <xf numFmtId="0" fontId="4" fillId="0" borderId="6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21" xfId="0" applyFont="1" applyFill="1" applyBorder="1" applyAlignment="1">
      <alignment horizontal="left"/>
    </xf>
    <xf numFmtId="0" fontId="4" fillId="0" borderId="24" xfId="0" applyFont="1" applyBorder="1" applyAlignment="1">
      <alignment horizontal="center" vertical="center"/>
    </xf>
    <xf numFmtId="0" fontId="4" fillId="0" borderId="21" xfId="0" applyFont="1" applyBorder="1" applyAlignment="1">
      <alignment horizontal="left" vertical="center" wrapText="1"/>
    </xf>
    <xf numFmtId="0" fontId="4" fillId="0" borderId="25" xfId="0" applyFont="1" applyBorder="1" applyAlignment="1">
      <alignment horizontal="center" vertical="center" wrapText="1"/>
    </xf>
    <xf numFmtId="0" fontId="4" fillId="0" borderId="26" xfId="0" applyFont="1" applyBorder="1" applyAlignment="1">
      <alignment vertical="center" wrapText="1"/>
    </xf>
    <xf numFmtId="0" fontId="4" fillId="0" borderId="26" xfId="0" applyFont="1" applyBorder="1" applyAlignment="1">
      <alignment horizontal="center" vertical="center" wrapText="1"/>
    </xf>
    <xf numFmtId="164" fontId="4" fillId="0" borderId="26" xfId="0" applyNumberFormat="1" applyFont="1" applyBorder="1" applyAlignment="1">
      <alignment vertical="center" wrapText="1"/>
    </xf>
    <xf numFmtId="0" fontId="4" fillId="0" borderId="27" xfId="0" applyFont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 wrapText="1"/>
    </xf>
    <xf numFmtId="0" fontId="4" fillId="0" borderId="29" xfId="0" applyFont="1" applyBorder="1" applyAlignment="1">
      <alignment vertical="center" wrapText="1"/>
    </xf>
    <xf numFmtId="0" fontId="4" fillId="0" borderId="27" xfId="0" applyFont="1" applyBorder="1" applyAlignment="1">
      <alignment vertical="center" wrapText="1"/>
    </xf>
    <xf numFmtId="164" fontId="4" fillId="0" borderId="27" xfId="0" applyNumberFormat="1" applyFont="1" applyBorder="1" applyAlignment="1">
      <alignment vertical="center" wrapText="1"/>
    </xf>
    <xf numFmtId="0" fontId="4" fillId="0" borderId="28" xfId="0" applyFont="1" applyBorder="1" applyAlignment="1">
      <alignment vertical="center" wrapText="1"/>
    </xf>
    <xf numFmtId="164" fontId="4" fillId="0" borderId="28" xfId="0" applyNumberFormat="1" applyFont="1" applyBorder="1" applyAlignment="1">
      <alignment vertical="center" wrapText="1"/>
    </xf>
    <xf numFmtId="0" fontId="4" fillId="4" borderId="26" xfId="0" applyFont="1" applyFill="1" applyBorder="1" applyAlignment="1">
      <alignment horizontal="center" vertical="center" wrapText="1"/>
    </xf>
    <xf numFmtId="0" fontId="4" fillId="4" borderId="26" xfId="0" applyFont="1" applyFill="1" applyBorder="1" applyAlignment="1">
      <alignment horizontal="left" vertical="center" wrapText="1"/>
    </xf>
    <xf numFmtId="0" fontId="4" fillId="4" borderId="29" xfId="0" applyFont="1" applyFill="1" applyBorder="1" applyAlignment="1">
      <alignment horizontal="center" vertical="center" wrapText="1"/>
    </xf>
    <xf numFmtId="0" fontId="4" fillId="0" borderId="8" xfId="0" applyFont="1" applyBorder="1" applyAlignment="1">
      <alignment vertical="center" wrapText="1"/>
    </xf>
    <xf numFmtId="164" fontId="4" fillId="0" borderId="2" xfId="0" applyNumberFormat="1" applyFont="1" applyBorder="1" applyAlignment="1">
      <alignment vertical="center" wrapText="1"/>
    </xf>
    <xf numFmtId="0" fontId="4" fillId="6" borderId="10" xfId="0" applyFont="1" applyFill="1" applyBorder="1" applyAlignment="1">
      <alignment horizontal="center" vertical="center" wrapText="1"/>
    </xf>
    <xf numFmtId="0" fontId="4" fillId="6" borderId="26" xfId="0" applyFont="1" applyFill="1" applyBorder="1" applyAlignment="1">
      <alignment vertical="center" wrapText="1"/>
    </xf>
    <xf numFmtId="164" fontId="4" fillId="6" borderId="2" xfId="0" applyNumberFormat="1" applyFont="1" applyFill="1" applyBorder="1" applyAlignment="1">
      <alignment vertical="center" wrapText="1"/>
    </xf>
    <xf numFmtId="0" fontId="4" fillId="0" borderId="26" xfId="0" applyFont="1" applyBorder="1" applyAlignment="1">
      <alignment horizontal="center" vertical="center"/>
    </xf>
    <xf numFmtId="0" fontId="4" fillId="0" borderId="30" xfId="0" applyFont="1" applyBorder="1" applyAlignment="1">
      <alignment vertical="center" wrapText="1"/>
    </xf>
    <xf numFmtId="0" fontId="4" fillId="0" borderId="26" xfId="0" applyFont="1" applyBorder="1" applyAlignment="1">
      <alignment vertical="center"/>
    </xf>
    <xf numFmtId="0" fontId="4" fillId="0" borderId="26" xfId="0" applyFont="1" applyBorder="1" applyAlignment="1">
      <alignment horizontal="left" vertical="center" wrapText="1"/>
    </xf>
    <xf numFmtId="0" fontId="19" fillId="0" borderId="26" xfId="0" applyFont="1" applyBorder="1" applyAlignment="1">
      <alignment horizontal="left" vertical="center"/>
    </xf>
    <xf numFmtId="0" fontId="23" fillId="0" borderId="26" xfId="0" applyFont="1" applyBorder="1" applyAlignment="1">
      <alignment horizontal="center" vertical="center" wrapText="1"/>
    </xf>
    <xf numFmtId="0" fontId="12" fillId="4" borderId="26" xfId="0" applyFont="1" applyFill="1" applyBorder="1" applyAlignment="1">
      <alignment horizontal="left" vertical="center" wrapText="1"/>
    </xf>
    <xf numFmtId="0" fontId="4" fillId="0" borderId="30" xfId="0" applyFont="1" applyBorder="1" applyAlignment="1">
      <alignment vertical="center"/>
    </xf>
    <xf numFmtId="8" fontId="13" fillId="5" borderId="1" xfId="0" applyNumberFormat="1" applyFont="1" applyFill="1" applyBorder="1" applyAlignment="1">
      <alignment vertical="center"/>
    </xf>
    <xf numFmtId="170" fontId="4" fillId="0" borderId="0" xfId="0" applyNumberFormat="1" applyFont="1" applyFill="1"/>
    <xf numFmtId="164" fontId="4" fillId="0" borderId="0" xfId="0" applyNumberFormat="1" applyFont="1" applyFill="1"/>
    <xf numFmtId="0" fontId="4" fillId="0" borderId="29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3" fillId="7" borderId="0" xfId="0" applyFont="1" applyFill="1" applyAlignment="1">
      <alignment horizontal="left" vertical="center"/>
    </xf>
    <xf numFmtId="0" fontId="4" fillId="7" borderId="0" xfId="0" applyFont="1" applyFill="1" applyAlignment="1">
      <alignment vertical="center"/>
    </xf>
    <xf numFmtId="0" fontId="4" fillId="7" borderId="0" xfId="0" applyFont="1" applyFill="1" applyAlignment="1">
      <alignment vertical="center" wrapText="1"/>
    </xf>
    <xf numFmtId="0" fontId="4" fillId="7" borderId="0" xfId="0" applyFont="1" applyFill="1" applyAlignment="1">
      <alignment horizontal="center" vertical="center"/>
    </xf>
    <xf numFmtId="164" fontId="4" fillId="7" borderId="0" xfId="0" applyNumberFormat="1" applyFont="1" applyFill="1" applyAlignment="1">
      <alignment vertical="center"/>
    </xf>
    <xf numFmtId="0" fontId="4" fillId="7" borderId="0" xfId="0" applyFont="1" applyFill="1" applyAlignment="1">
      <alignment horizontal="right" vertical="center"/>
    </xf>
    <xf numFmtId="0" fontId="3" fillId="7" borderId="26" xfId="0" applyFont="1" applyFill="1" applyBorder="1" applyAlignment="1">
      <alignment horizontal="center" vertical="center" wrapText="1"/>
    </xf>
    <xf numFmtId="49" fontId="4" fillId="0" borderId="26" xfId="0" applyNumberFormat="1" applyFont="1" applyBorder="1" applyAlignment="1">
      <alignment horizontal="center" vertical="center" wrapText="1"/>
    </xf>
    <xf numFmtId="0" fontId="4" fillId="0" borderId="26" xfId="0" quotePrefix="1" applyFont="1" applyBorder="1" applyAlignment="1">
      <alignment horizontal="center" vertical="center" wrapText="1"/>
    </xf>
    <xf numFmtId="164" fontId="23" fillId="0" borderId="26" xfId="0" quotePrefix="1" applyNumberFormat="1" applyFont="1" applyBorder="1" applyAlignment="1">
      <alignment horizontal="center" vertical="center" wrapText="1"/>
    </xf>
    <xf numFmtId="14" fontId="4" fillId="0" borderId="26" xfId="0" applyNumberFormat="1" applyFont="1" applyBorder="1" applyAlignment="1">
      <alignment horizontal="center" vertical="center" wrapText="1"/>
    </xf>
    <xf numFmtId="49" fontId="23" fillId="0" borderId="26" xfId="0" applyNumberFormat="1" applyFont="1" applyBorder="1" applyAlignment="1">
      <alignment horizontal="center" vertical="center" wrapText="1"/>
    </xf>
    <xf numFmtId="0" fontId="23" fillId="0" borderId="26" xfId="0" quotePrefix="1" applyFont="1" applyBorder="1" applyAlignment="1">
      <alignment horizontal="center" vertical="center" wrapText="1"/>
    </xf>
    <xf numFmtId="164" fontId="4" fillId="0" borderId="26" xfId="0" applyNumberFormat="1" applyFont="1" applyBorder="1" applyAlignment="1">
      <alignment horizontal="center" vertical="center" wrapText="1"/>
    </xf>
    <xf numFmtId="14" fontId="23" fillId="0" borderId="26" xfId="0" applyNumberFormat="1" applyFont="1" applyBorder="1" applyAlignment="1">
      <alignment horizontal="center" vertical="center" wrapText="1"/>
    </xf>
    <xf numFmtId="0" fontId="23" fillId="0" borderId="0" xfId="0" applyFont="1" applyAlignment="1">
      <alignment vertical="center"/>
    </xf>
    <xf numFmtId="0" fontId="4" fillId="0" borderId="26" xfId="0" quotePrefix="1" applyFont="1" applyBorder="1" applyAlignment="1">
      <alignment horizontal="center" vertical="center"/>
    </xf>
    <xf numFmtId="0" fontId="23" fillId="0" borderId="26" xfId="0" applyFont="1" applyBorder="1" applyAlignment="1">
      <alignment horizontal="center" vertical="center"/>
    </xf>
    <xf numFmtId="0" fontId="23" fillId="0" borderId="26" xfId="0" quotePrefix="1" applyFont="1" applyBorder="1" applyAlignment="1">
      <alignment horizontal="center" vertical="center"/>
    </xf>
    <xf numFmtId="164" fontId="4" fillId="0" borderId="26" xfId="0" applyNumberFormat="1" applyFont="1" applyBorder="1" applyAlignment="1">
      <alignment horizontal="center" vertical="center"/>
    </xf>
    <xf numFmtId="49" fontId="4" fillId="0" borderId="26" xfId="0" applyNumberFormat="1" applyFont="1" applyBorder="1" applyAlignment="1">
      <alignment horizontal="center" vertical="center"/>
    </xf>
    <xf numFmtId="0" fontId="28" fillId="0" borderId="0" xfId="0" applyFont="1" applyAlignment="1">
      <alignment vertical="center"/>
    </xf>
    <xf numFmtId="164" fontId="4" fillId="0" borderId="26" xfId="0" quotePrefix="1" applyNumberFormat="1" applyFont="1" applyBorder="1" applyAlignment="1">
      <alignment horizontal="center" vertical="center" wrapText="1"/>
    </xf>
    <xf numFmtId="14" fontId="4" fillId="0" borderId="26" xfId="0" applyNumberFormat="1" applyFont="1" applyBorder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/>
    </xf>
    <xf numFmtId="164" fontId="4" fillId="0" borderId="0" xfId="0" applyNumberFormat="1" applyFont="1" applyAlignment="1">
      <alignment vertical="center"/>
    </xf>
    <xf numFmtId="0" fontId="29" fillId="0" borderId="0" xfId="2" applyFont="1" applyAlignment="1">
      <alignment horizontal="center" vertical="center"/>
    </xf>
    <xf numFmtId="0" fontId="30" fillId="0" borderId="26" xfId="2" applyFont="1" applyBorder="1" applyAlignment="1">
      <alignment horizontal="center" vertical="center" wrapText="1"/>
    </xf>
    <xf numFmtId="164" fontId="30" fillId="0" borderId="26" xfId="2" applyNumberFormat="1" applyFont="1" applyBorder="1" applyAlignment="1">
      <alignment horizontal="center" vertical="center" wrapText="1"/>
    </xf>
    <xf numFmtId="0" fontId="29" fillId="0" borderId="26" xfId="2" applyFont="1" applyBorder="1" applyAlignment="1">
      <alignment horizontal="center" vertical="center" wrapText="1"/>
    </xf>
    <xf numFmtId="0" fontId="29" fillId="0" borderId="26" xfId="2" applyFont="1" applyBorder="1" applyAlignment="1">
      <alignment horizontal="center" vertical="center"/>
    </xf>
    <xf numFmtId="164" fontId="30" fillId="0" borderId="26" xfId="2" applyNumberFormat="1" applyFont="1" applyBorder="1" applyAlignment="1">
      <alignment horizontal="center" vertical="center"/>
    </xf>
    <xf numFmtId="14" fontId="29" fillId="0" borderId="26" xfId="2" applyNumberFormat="1" applyFont="1" applyBorder="1" applyAlignment="1">
      <alignment horizontal="center" vertical="center" wrapText="1"/>
    </xf>
    <xf numFmtId="0" fontId="29" fillId="0" borderId="0" xfId="2" applyFont="1" applyAlignment="1">
      <alignment horizontal="center" vertical="center" wrapText="1"/>
    </xf>
    <xf numFmtId="164" fontId="29" fillId="0" borderId="0" xfId="2" applyNumberFormat="1" applyFont="1" applyAlignment="1">
      <alignment horizontal="center" vertical="center"/>
    </xf>
    <xf numFmtId="0" fontId="31" fillId="0" borderId="0" xfId="2" applyFont="1" applyAlignment="1">
      <alignment horizontal="center" vertical="center"/>
    </xf>
    <xf numFmtId="0" fontId="4" fillId="4" borderId="26" xfId="3" applyFont="1" applyFill="1" applyBorder="1" applyAlignment="1">
      <alignment horizontal="left" vertical="center" wrapText="1"/>
    </xf>
    <xf numFmtId="0" fontId="4" fillId="0" borderId="26" xfId="3" applyFont="1" applyFill="1" applyBorder="1" applyAlignment="1">
      <alignment horizontal="center" vertical="center"/>
    </xf>
    <xf numFmtId="0" fontId="4" fillId="4" borderId="26" xfId="3" applyFont="1" applyFill="1" applyBorder="1" applyAlignment="1">
      <alignment horizontal="center" vertical="center"/>
    </xf>
    <xf numFmtId="0" fontId="4" fillId="4" borderId="26" xfId="3" applyFont="1" applyFill="1" applyBorder="1" applyAlignment="1">
      <alignment horizontal="center" vertical="center" wrapText="1"/>
    </xf>
    <xf numFmtId="0" fontId="4" fillId="0" borderId="26" xfId="3" applyFont="1" applyBorder="1" applyAlignment="1">
      <alignment horizontal="center" vertical="center"/>
    </xf>
    <xf numFmtId="0" fontId="12" fillId="4" borderId="26" xfId="3" applyFont="1" applyFill="1" applyBorder="1" applyAlignment="1">
      <alignment horizontal="left" vertical="center" wrapText="1"/>
    </xf>
    <xf numFmtId="0" fontId="4" fillId="4" borderId="26" xfId="3" applyFont="1" applyFill="1" applyBorder="1" applyAlignment="1">
      <alignment vertical="center"/>
    </xf>
    <xf numFmtId="44" fontId="4" fillId="4" borderId="26" xfId="3" applyNumberFormat="1" applyFont="1" applyFill="1" applyBorder="1" applyAlignment="1">
      <alignment horizontal="right" vertical="center" indent="1"/>
    </xf>
    <xf numFmtId="0" fontId="4" fillId="4" borderId="30" xfId="3" applyFont="1" applyFill="1" applyBorder="1" applyAlignment="1">
      <alignment vertical="center" wrapText="1"/>
    </xf>
    <xf numFmtId="0" fontId="4" fillId="4" borderId="26" xfId="3" applyFont="1" applyFill="1" applyBorder="1" applyAlignment="1">
      <alignment vertical="center" wrapText="1"/>
    </xf>
    <xf numFmtId="164" fontId="4" fillId="4" borderId="26" xfId="3" applyNumberFormat="1" applyFont="1" applyFill="1" applyBorder="1" applyAlignment="1">
      <alignment horizontal="right" vertical="center" indent="1"/>
    </xf>
    <xf numFmtId="44" fontId="4" fillId="0" borderId="26" xfId="3" applyNumberFormat="1" applyFont="1" applyFill="1" applyBorder="1" applyAlignment="1">
      <alignment horizontal="center" vertical="center"/>
    </xf>
    <xf numFmtId="0" fontId="4" fillId="0" borderId="26" xfId="3" applyFont="1" applyFill="1" applyBorder="1" applyAlignment="1">
      <alignment horizontal="center" vertical="center"/>
    </xf>
    <xf numFmtId="0" fontId="4" fillId="0" borderId="26" xfId="3" applyFont="1" applyFill="1" applyBorder="1" applyAlignment="1">
      <alignment horizontal="left"/>
    </xf>
    <xf numFmtId="164" fontId="4" fillId="0" borderId="26" xfId="3" applyNumberFormat="1" applyFont="1" applyFill="1" applyBorder="1" applyAlignment="1">
      <alignment horizontal="right"/>
    </xf>
    <xf numFmtId="0" fontId="23" fillId="0" borderId="26" xfId="3" applyFont="1" applyFill="1" applyBorder="1" applyAlignment="1">
      <alignment horizontal="center" vertical="center" wrapText="1"/>
    </xf>
    <xf numFmtId="0" fontId="4" fillId="0" borderId="26" xfId="3" applyFont="1" applyFill="1" applyBorder="1" applyAlignment="1">
      <alignment horizontal="center" vertical="center"/>
    </xf>
    <xf numFmtId="0" fontId="23" fillId="4" borderId="26" xfId="3" applyFont="1" applyFill="1" applyBorder="1" applyAlignment="1">
      <alignment horizontal="center" vertical="center" wrapText="1"/>
    </xf>
    <xf numFmtId="0" fontId="4" fillId="0" borderId="26" xfId="3" applyFont="1" applyFill="1" applyBorder="1" applyAlignment="1">
      <alignment horizontal="left"/>
    </xf>
    <xf numFmtId="164" fontId="4" fillId="0" borderId="26" xfId="3" applyNumberFormat="1" applyFont="1" applyFill="1" applyBorder="1" applyAlignment="1">
      <alignment horizontal="right"/>
    </xf>
    <xf numFmtId="0" fontId="23" fillId="4" borderId="10" xfId="3" applyFont="1" applyFill="1" applyBorder="1" applyAlignment="1">
      <alignment horizontal="center" vertical="center" wrapText="1"/>
    </xf>
    <xf numFmtId="0" fontId="4" fillId="0" borderId="8" xfId="3" applyFont="1" applyFill="1" applyBorder="1" applyAlignment="1">
      <alignment horizontal="left"/>
    </xf>
    <xf numFmtId="0" fontId="4" fillId="0" borderId="11" xfId="3" applyFont="1" applyFill="1" applyBorder="1" applyAlignment="1">
      <alignment horizontal="center" vertical="center"/>
    </xf>
    <xf numFmtId="0" fontId="4" fillId="4" borderId="26" xfId="3" applyFont="1" applyFill="1" applyBorder="1" applyAlignment="1">
      <alignment horizontal="center" vertical="center" wrapText="1"/>
    </xf>
    <xf numFmtId="0" fontId="4" fillId="4" borderId="26" xfId="3" applyFont="1" applyFill="1" applyBorder="1" applyAlignment="1">
      <alignment horizontal="left" vertical="center" wrapText="1"/>
    </xf>
    <xf numFmtId="0" fontId="4" fillId="4" borderId="30" xfId="3" applyFont="1" applyFill="1" applyBorder="1" applyAlignment="1">
      <alignment horizontal="center" vertical="center" wrapText="1"/>
    </xf>
    <xf numFmtId="164" fontId="4" fillId="4" borderId="26" xfId="3" applyNumberFormat="1" applyFont="1" applyFill="1" applyBorder="1" applyAlignment="1">
      <alignment horizontal="right" vertical="center" wrapText="1"/>
    </xf>
    <xf numFmtId="0" fontId="4" fillId="4" borderId="32" xfId="3" applyFont="1" applyFill="1" applyBorder="1" applyAlignment="1">
      <alignment horizontal="left" vertical="center" wrapText="1"/>
    </xf>
    <xf numFmtId="44" fontId="4" fillId="0" borderId="26" xfId="3" applyNumberFormat="1" applyFont="1" applyBorder="1" applyAlignment="1">
      <alignment horizontal="right" vertical="center"/>
    </xf>
    <xf numFmtId="164" fontId="4" fillId="0" borderId="26" xfId="0" applyNumberFormat="1" applyFont="1" applyBorder="1" applyAlignment="1">
      <alignment horizontal="right" vertical="center" indent="1"/>
    </xf>
    <xf numFmtId="0" fontId="12" fillId="0" borderId="29" xfId="0" applyFont="1" applyBorder="1" applyAlignment="1">
      <alignment horizontal="left" vertical="center" wrapText="1"/>
    </xf>
    <xf numFmtId="0" fontId="12" fillId="0" borderId="26" xfId="0" applyFont="1" applyBorder="1" applyAlignment="1">
      <alignment horizontal="left" vertical="center" wrapText="1"/>
    </xf>
    <xf numFmtId="44" fontId="4" fillId="0" borderId="26" xfId="0" applyNumberFormat="1" applyFont="1" applyBorder="1" applyAlignment="1">
      <alignment horizontal="right" vertical="center" indent="1"/>
    </xf>
    <xf numFmtId="4" fontId="4" fillId="0" borderId="26" xfId="0" applyNumberFormat="1" applyFont="1" applyBorder="1" applyAlignment="1">
      <alignment horizontal="center" vertical="center"/>
    </xf>
    <xf numFmtId="44" fontId="4" fillId="0" borderId="32" xfId="0" applyNumberFormat="1" applyFont="1" applyBorder="1" applyAlignment="1">
      <alignment horizontal="right" vertical="center" indent="1"/>
    </xf>
    <xf numFmtId="8" fontId="4" fillId="0" borderId="32" xfId="0" applyNumberFormat="1" applyFont="1" applyBorder="1" applyAlignment="1">
      <alignment horizontal="right" vertical="center" indent="1"/>
    </xf>
    <xf numFmtId="8" fontId="4" fillId="0" borderId="26" xfId="0" applyNumberFormat="1" applyFont="1" applyBorder="1" applyAlignment="1">
      <alignment vertical="center"/>
    </xf>
    <xf numFmtId="0" fontId="4" fillId="0" borderId="0" xfId="0" applyFont="1" applyFill="1" applyBorder="1"/>
    <xf numFmtId="164" fontId="4" fillId="0" borderId="0" xfId="0" applyNumberFormat="1" applyFont="1" applyFill="1" applyBorder="1"/>
    <xf numFmtId="0" fontId="3" fillId="0" borderId="0" xfId="0" applyFont="1" applyFill="1" applyBorder="1"/>
    <xf numFmtId="0" fontId="25" fillId="0" borderId="0" xfId="0" applyFont="1" applyFill="1" applyAlignment="1">
      <alignment horizontal="center"/>
    </xf>
    <xf numFmtId="0" fontId="4" fillId="6" borderId="11" xfId="0" applyFont="1" applyFill="1" applyBorder="1" applyAlignment="1">
      <alignment horizontal="center" vertical="center" wrapText="1"/>
    </xf>
    <xf numFmtId="0" fontId="4" fillId="6" borderId="0" xfId="0" applyFont="1" applyFill="1" applyAlignment="1">
      <alignment horizontal="center"/>
    </xf>
    <xf numFmtId="0" fontId="4" fillId="6" borderId="0" xfId="0" applyFont="1" applyFill="1" applyAlignment="1">
      <alignment horizontal="center" vertical="center"/>
    </xf>
    <xf numFmtId="0" fontId="24" fillId="0" borderId="26" xfId="0" applyFont="1" applyBorder="1" applyAlignment="1">
      <alignment horizontal="center" vertical="center" wrapText="1"/>
    </xf>
    <xf numFmtId="164" fontId="4" fillId="0" borderId="26" xfId="3" applyNumberFormat="1" applyFont="1" applyBorder="1" applyAlignment="1">
      <alignment vertical="center"/>
    </xf>
    <xf numFmtId="8" fontId="4" fillId="0" borderId="26" xfId="3" applyNumberFormat="1" applyFont="1" applyBorder="1" applyAlignment="1">
      <alignment horizontal="right" vertical="center"/>
    </xf>
    <xf numFmtId="0" fontId="4" fillId="0" borderId="26" xfId="3" applyFont="1" applyBorder="1"/>
    <xf numFmtId="0" fontId="4" fillId="0" borderId="26" xfId="3" applyFont="1" applyBorder="1" applyAlignment="1">
      <alignment horizontal="center"/>
    </xf>
    <xf numFmtId="164" fontId="18" fillId="0" borderId="26" xfId="3" applyNumberFormat="1" applyFont="1" applyBorder="1" applyAlignment="1">
      <alignment horizontal="right" vertical="center" wrapText="1"/>
    </xf>
    <xf numFmtId="0" fontId="18" fillId="0" borderId="26" xfId="3" applyFont="1" applyBorder="1" applyAlignment="1">
      <alignment horizontal="center" vertical="center" wrapText="1"/>
    </xf>
    <xf numFmtId="0" fontId="18" fillId="0" borderId="26" xfId="3" applyFont="1" applyBorder="1" applyAlignment="1">
      <alignment horizontal="left" vertical="center" wrapText="1"/>
    </xf>
    <xf numFmtId="8" fontId="4" fillId="0" borderId="26" xfId="3" applyNumberFormat="1" applyFont="1" applyBorder="1"/>
    <xf numFmtId="0" fontId="18" fillId="0" borderId="30" xfId="3" applyFont="1" applyBorder="1" applyAlignment="1">
      <alignment horizontal="center" vertical="center" wrapText="1"/>
    </xf>
    <xf numFmtId="0" fontId="18" fillId="0" borderId="31" xfId="3" applyFont="1" applyBorder="1" applyAlignment="1">
      <alignment horizontal="left" vertical="center" wrapText="1"/>
    </xf>
    <xf numFmtId="0" fontId="18" fillId="0" borderId="32" xfId="3" applyFont="1" applyBorder="1" applyAlignment="1">
      <alignment horizontal="center" vertical="center" wrapText="1"/>
    </xf>
    <xf numFmtId="0" fontId="24" fillId="0" borderId="26" xfId="3" applyFont="1" applyBorder="1" applyAlignment="1">
      <alignment horizontal="center" vertical="center" wrapText="1"/>
    </xf>
    <xf numFmtId="0" fontId="4" fillId="0" borderId="26" xfId="3" applyFont="1" applyBorder="1"/>
    <xf numFmtId="0" fontId="4" fillId="0" borderId="26" xfId="3" applyFont="1" applyBorder="1" applyAlignment="1">
      <alignment horizontal="center"/>
    </xf>
    <xf numFmtId="8" fontId="4" fillId="0" borderId="26" xfId="3" applyNumberFormat="1" applyFont="1" applyBorder="1"/>
    <xf numFmtId="0" fontId="4" fillId="4" borderId="26" xfId="3" applyFont="1" applyFill="1" applyBorder="1" applyAlignment="1">
      <alignment horizontal="center" vertical="center"/>
    </xf>
    <xf numFmtId="0" fontId="4" fillId="0" borderId="24" xfId="3" applyFont="1" applyFill="1" applyBorder="1" applyAlignment="1">
      <alignment horizontal="center" vertical="center"/>
    </xf>
    <xf numFmtId="0" fontId="4" fillId="0" borderId="26" xfId="3" applyFont="1" applyBorder="1" applyAlignment="1">
      <alignment vertical="center" wrapText="1"/>
    </xf>
    <xf numFmtId="0" fontId="4" fillId="4" borderId="26" xfId="3" applyFont="1" applyFill="1" applyBorder="1" applyAlignment="1">
      <alignment horizontal="left" vertical="center" wrapText="1"/>
    </xf>
    <xf numFmtId="0" fontId="4" fillId="0" borderId="26" xfId="3" applyFont="1" applyBorder="1" applyAlignment="1">
      <alignment horizontal="center" vertical="center"/>
    </xf>
    <xf numFmtId="0" fontId="4" fillId="0" borderId="26" xfId="3" applyFont="1" applyBorder="1" applyAlignment="1">
      <alignment vertical="center"/>
    </xf>
    <xf numFmtId="0" fontId="4" fillId="0" borderId="26" xfId="3" applyFont="1" applyBorder="1" applyAlignment="1">
      <alignment horizontal="left" vertical="center" wrapText="1"/>
    </xf>
    <xf numFmtId="44" fontId="4" fillId="0" borderId="26" xfId="3" applyNumberFormat="1" applyFont="1" applyBorder="1" applyAlignment="1">
      <alignment horizontal="right" vertical="center"/>
    </xf>
    <xf numFmtId="0" fontId="4" fillId="0" borderId="30" xfId="3" applyFont="1" applyBorder="1" applyAlignment="1">
      <alignment vertical="center"/>
    </xf>
    <xf numFmtId="0" fontId="4" fillId="0" borderId="29" xfId="3" applyFont="1" applyBorder="1" applyAlignment="1">
      <alignment vertical="center"/>
    </xf>
    <xf numFmtId="0" fontId="4" fillId="0" borderId="29" xfId="3" applyFont="1" applyBorder="1" applyAlignment="1">
      <alignment horizontal="center" vertical="center"/>
    </xf>
    <xf numFmtId="44" fontId="4" fillId="0" borderId="29" xfId="3" applyNumberFormat="1" applyFont="1" applyBorder="1" applyAlignment="1">
      <alignment horizontal="right" vertical="center"/>
    </xf>
    <xf numFmtId="0" fontId="4" fillId="0" borderId="20" xfId="3" applyFont="1" applyBorder="1" applyAlignment="1">
      <alignment horizontal="center" vertical="center" wrapText="1"/>
    </xf>
    <xf numFmtId="44" fontId="4" fillId="0" borderId="26" xfId="3" applyNumberFormat="1" applyFont="1" applyBorder="1" applyAlignment="1">
      <alignment horizontal="center" vertical="center"/>
    </xf>
    <xf numFmtId="0" fontId="4" fillId="0" borderId="26" xfId="3" applyFont="1" applyBorder="1" applyAlignment="1">
      <alignment horizontal="center" vertical="center" wrapText="1"/>
    </xf>
    <xf numFmtId="0" fontId="4" fillId="0" borderId="26" xfId="3" applyFont="1" applyBorder="1" applyAlignment="1">
      <alignment vertical="center" wrapText="1"/>
    </xf>
    <xf numFmtId="164" fontId="4" fillId="0" borderId="26" xfId="3" applyNumberFormat="1" applyFont="1" applyBorder="1" applyAlignment="1">
      <alignment horizontal="right" vertical="center" wrapText="1"/>
    </xf>
    <xf numFmtId="0" fontId="4" fillId="0" borderId="26" xfId="3" applyFont="1" applyBorder="1" applyAlignment="1">
      <alignment horizontal="center" vertical="center" wrapText="1"/>
    </xf>
    <xf numFmtId="0" fontId="4" fillId="0" borderId="26" xfId="3" applyFont="1" applyBorder="1" applyAlignment="1">
      <alignment vertical="center" wrapText="1"/>
    </xf>
    <xf numFmtId="0" fontId="4" fillId="0" borderId="29" xfId="3" applyFont="1" applyBorder="1" applyAlignment="1">
      <alignment vertical="center" wrapText="1"/>
    </xf>
    <xf numFmtId="0" fontId="4" fillId="0" borderId="29" xfId="3" applyFont="1" applyBorder="1" applyAlignment="1">
      <alignment horizontal="center" vertical="center" wrapText="1"/>
    </xf>
    <xf numFmtId="164" fontId="4" fillId="0" borderId="26" xfId="3" applyNumberFormat="1" applyFont="1" applyBorder="1" applyAlignment="1">
      <alignment horizontal="right" vertical="center" wrapText="1"/>
    </xf>
    <xf numFmtId="164" fontId="4" fillId="0" borderId="2" xfId="3" applyNumberFormat="1" applyFont="1" applyBorder="1" applyAlignment="1">
      <alignment horizontal="right" vertical="center" wrapText="1"/>
    </xf>
    <xf numFmtId="164" fontId="4" fillId="0" borderId="36" xfId="3" applyNumberFormat="1" applyFont="1" applyBorder="1" applyAlignment="1">
      <alignment horizontal="right" vertical="center" wrapText="1"/>
    </xf>
    <xf numFmtId="0" fontId="4" fillId="0" borderId="26" xfId="3" applyFont="1" applyBorder="1" applyAlignment="1">
      <alignment vertical="center" wrapText="1"/>
    </xf>
    <xf numFmtId="0" fontId="4" fillId="0" borderId="26" xfId="3" applyFont="1" applyBorder="1" applyAlignment="1">
      <alignment horizontal="center" vertical="center" wrapText="1"/>
    </xf>
    <xf numFmtId="0" fontId="23" fillId="4" borderId="26" xfId="3" applyFont="1" applyFill="1" applyBorder="1" applyAlignment="1">
      <alignment horizontal="center" vertical="center" wrapText="1"/>
    </xf>
    <xf numFmtId="167" fontId="4" fillId="0" borderId="26" xfId="3" applyNumberFormat="1" applyFont="1" applyBorder="1" applyAlignment="1">
      <alignment horizontal="right" vertical="center" wrapText="1"/>
    </xf>
    <xf numFmtId="167" fontId="4" fillId="0" borderId="2" xfId="3" applyNumberFormat="1" applyFont="1" applyBorder="1" applyAlignment="1">
      <alignment horizontal="right" vertical="center" wrapText="1"/>
    </xf>
    <xf numFmtId="167" fontId="4" fillId="0" borderId="2" xfId="3" applyNumberFormat="1" applyFont="1" applyBorder="1" applyAlignment="1">
      <alignment vertical="center" wrapText="1"/>
    </xf>
    <xf numFmtId="0" fontId="4" fillId="0" borderId="26" xfId="3" applyFont="1" applyBorder="1" applyAlignment="1">
      <alignment vertical="center" wrapText="1"/>
    </xf>
    <xf numFmtId="0" fontId="4" fillId="0" borderId="26" xfId="3" applyFont="1" applyBorder="1" applyAlignment="1">
      <alignment horizontal="center" vertical="center" wrapText="1"/>
    </xf>
    <xf numFmtId="0" fontId="23" fillId="4" borderId="26" xfId="3" applyFont="1" applyFill="1" applyBorder="1" applyAlignment="1">
      <alignment horizontal="center" vertical="center" wrapText="1"/>
    </xf>
    <xf numFmtId="167" fontId="4" fillId="0" borderId="26" xfId="3" applyNumberFormat="1" applyFont="1" applyBorder="1" applyAlignment="1">
      <alignment vertical="center" wrapText="1"/>
    </xf>
    <xf numFmtId="0" fontId="23" fillId="0" borderId="26" xfId="3" applyFont="1" applyBorder="1" applyAlignment="1">
      <alignment horizontal="center" vertical="center" wrapText="1"/>
    </xf>
    <xf numFmtId="0" fontId="23" fillId="0" borderId="10" xfId="3" applyFont="1" applyBorder="1" applyAlignment="1">
      <alignment horizontal="center" vertical="center" wrapText="1"/>
    </xf>
    <xf numFmtId="168" fontId="4" fillId="0" borderId="26" xfId="3" applyNumberFormat="1" applyFont="1" applyBorder="1" applyAlignment="1">
      <alignment horizontal="center" vertical="center"/>
    </xf>
    <xf numFmtId="0" fontId="4" fillId="0" borderId="26" xfId="3" applyFont="1" applyBorder="1" applyAlignment="1">
      <alignment horizontal="left" vertical="center" wrapText="1"/>
    </xf>
    <xf numFmtId="0" fontId="4" fillId="0" borderId="26" xfId="3" applyFont="1" applyBorder="1" applyAlignment="1">
      <alignment horizontal="center" vertical="center"/>
    </xf>
    <xf numFmtId="169" fontId="4" fillId="0" borderId="0" xfId="3" applyNumberFormat="1" applyFont="1" applyAlignment="1">
      <alignment vertical="center"/>
    </xf>
    <xf numFmtId="0" fontId="4" fillId="0" borderId="2" xfId="3" applyFont="1" applyBorder="1" applyAlignment="1">
      <alignment horizontal="center" vertical="center" wrapText="1"/>
    </xf>
    <xf numFmtId="0" fontId="24" fillId="0" borderId="2" xfId="3" applyFont="1" applyBorder="1" applyAlignment="1">
      <alignment horizontal="center" vertical="center" wrapText="1"/>
    </xf>
    <xf numFmtId="0" fontId="4" fillId="0" borderId="26" xfId="3" applyFont="1" applyBorder="1" applyAlignment="1">
      <alignment vertical="center" wrapText="1"/>
    </xf>
    <xf numFmtId="0" fontId="4" fillId="4" borderId="26" xfId="3" applyFont="1" applyFill="1" applyBorder="1" applyAlignment="1">
      <alignment horizontal="center" vertical="center"/>
    </xf>
    <xf numFmtId="0" fontId="4" fillId="0" borderId="26" xfId="3" applyFont="1" applyBorder="1" applyAlignment="1">
      <alignment horizontal="left" vertical="center"/>
    </xf>
    <xf numFmtId="0" fontId="4" fillId="0" borderId="30" xfId="3" applyFont="1" applyBorder="1" applyAlignment="1">
      <alignment vertical="center" wrapText="1"/>
    </xf>
    <xf numFmtId="0" fontId="4" fillId="0" borderId="26" xfId="3" applyFont="1" applyBorder="1" applyAlignment="1">
      <alignment vertical="center"/>
    </xf>
    <xf numFmtId="167" fontId="4" fillId="0" borderId="26" xfId="3" applyNumberFormat="1" applyFont="1" applyBorder="1" applyAlignment="1">
      <alignment vertical="center"/>
    </xf>
    <xf numFmtId="0" fontId="4" fillId="0" borderId="26" xfId="3" applyFont="1" applyBorder="1" applyAlignment="1">
      <alignment horizontal="left" vertical="center" wrapText="1"/>
    </xf>
    <xf numFmtId="0" fontId="24" fillId="0" borderId="29" xfId="3" applyFont="1" applyBorder="1" applyAlignment="1">
      <alignment horizontal="center" vertical="center" wrapText="1"/>
    </xf>
    <xf numFmtId="0" fontId="4" fillId="0" borderId="29" xfId="3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164" fontId="29" fillId="0" borderId="26" xfId="2" applyNumberFormat="1" applyFont="1" applyFill="1" applyBorder="1" applyAlignment="1">
      <alignment horizontal="center" vertical="center" wrapText="1"/>
    </xf>
    <xf numFmtId="164" fontId="4" fillId="0" borderId="26" xfId="3" applyNumberFormat="1" applyFont="1" applyFill="1" applyBorder="1" applyAlignment="1">
      <alignment vertical="center"/>
    </xf>
    <xf numFmtId="0" fontId="4" fillId="0" borderId="26" xfId="0" applyFont="1" applyFill="1" applyBorder="1" applyAlignment="1">
      <alignment horizontal="center" vertical="center"/>
    </xf>
    <xf numFmtId="164" fontId="25" fillId="0" borderId="0" xfId="3" applyNumberFormat="1" applyFont="1" applyFill="1" applyBorder="1" applyAlignment="1">
      <alignment vertical="center"/>
    </xf>
    <xf numFmtId="0" fontId="4" fillId="0" borderId="0" xfId="0" applyFont="1" applyBorder="1" applyAlignment="1">
      <alignment vertical="center"/>
    </xf>
    <xf numFmtId="0" fontId="4" fillId="0" borderId="0" xfId="0" applyFont="1" applyFill="1" applyAlignment="1">
      <alignment horizontal="center"/>
    </xf>
    <xf numFmtId="164" fontId="5" fillId="0" borderId="0" xfId="0" applyNumberFormat="1" applyFont="1" applyFill="1" applyAlignment="1">
      <alignment horizontal="center" vertical="center"/>
    </xf>
    <xf numFmtId="164" fontId="4" fillId="0" borderId="26" xfId="0" applyNumberFormat="1" applyFont="1" applyFill="1" applyBorder="1" applyAlignment="1">
      <alignment horizontal="right" vertical="center"/>
    </xf>
    <xf numFmtId="164" fontId="4" fillId="0" borderId="26" xfId="0" applyNumberFormat="1" applyFont="1" applyFill="1" applyBorder="1" applyAlignment="1">
      <alignment horizontal="right"/>
    </xf>
    <xf numFmtId="0" fontId="4" fillId="0" borderId="26" xfId="0" applyFont="1" applyBorder="1" applyAlignment="1">
      <alignment horizontal="center"/>
    </xf>
    <xf numFmtId="44" fontId="4" fillId="0" borderId="16" xfId="0" applyNumberFormat="1" applyFont="1" applyFill="1" applyBorder="1" applyAlignment="1">
      <alignment horizontal="center" vertical="center"/>
    </xf>
    <xf numFmtId="0" fontId="4" fillId="0" borderId="26" xfId="0" applyFont="1" applyFill="1" applyBorder="1" applyAlignment="1">
      <alignment horizontal="left" vertical="center" wrapText="1"/>
    </xf>
    <xf numFmtId="3" fontId="4" fillId="0" borderId="26" xfId="0" applyNumberFormat="1" applyFont="1" applyFill="1" applyBorder="1" applyAlignment="1">
      <alignment horizontal="center" vertical="center"/>
    </xf>
    <xf numFmtId="164" fontId="4" fillId="0" borderId="16" xfId="0" applyNumberFormat="1" applyFont="1" applyFill="1" applyBorder="1" applyAlignment="1">
      <alignment horizontal="right"/>
    </xf>
    <xf numFmtId="164" fontId="4" fillId="0" borderId="1" xfId="0" applyNumberFormat="1" applyFont="1" applyFill="1" applyBorder="1" applyAlignment="1">
      <alignment horizontal="right"/>
    </xf>
    <xf numFmtId="0" fontId="4" fillId="0" borderId="21" xfId="0" applyFont="1" applyFill="1" applyBorder="1" applyAlignment="1">
      <alignment horizontal="center" vertical="center"/>
    </xf>
    <xf numFmtId="164" fontId="4" fillId="0" borderId="21" xfId="0" applyNumberFormat="1" applyFont="1" applyFill="1" applyBorder="1" applyAlignment="1">
      <alignment horizontal="right"/>
    </xf>
    <xf numFmtId="0" fontId="13" fillId="0" borderId="0" xfId="0" applyFont="1" applyFill="1" applyBorder="1" applyAlignment="1">
      <alignment horizontal="center" vertical="center" wrapText="1"/>
    </xf>
    <xf numFmtId="164" fontId="8" fillId="0" borderId="0" xfId="0" applyNumberFormat="1" applyFont="1" applyFill="1" applyBorder="1" applyAlignment="1">
      <alignment horizontal="right" vertical="center" wrapText="1"/>
    </xf>
    <xf numFmtId="0" fontId="4" fillId="0" borderId="26" xfId="0" applyFont="1" applyFill="1" applyBorder="1" applyAlignment="1">
      <alignment horizontal="left"/>
    </xf>
    <xf numFmtId="0" fontId="32" fillId="0" borderId="26" xfId="0" applyFont="1" applyBorder="1"/>
    <xf numFmtId="0" fontId="32" fillId="0" borderId="26" xfId="0" applyFont="1" applyBorder="1" applyAlignment="1">
      <alignment vertical="center" wrapText="1"/>
    </xf>
    <xf numFmtId="164" fontId="4" fillId="0" borderId="0" xfId="0" applyNumberFormat="1" applyFont="1"/>
    <xf numFmtId="0" fontId="29" fillId="0" borderId="26" xfId="2" applyFont="1" applyBorder="1" applyAlignment="1">
      <alignment horizontal="center" vertical="center"/>
    </xf>
    <xf numFmtId="0" fontId="4" fillId="0" borderId="40" xfId="0" applyFont="1" applyFill="1" applyBorder="1" applyAlignment="1">
      <alignment horizontal="left" vertical="center" wrapText="1"/>
    </xf>
    <xf numFmtId="0" fontId="4" fillId="0" borderId="40" xfId="0" applyFont="1" applyFill="1" applyBorder="1" applyAlignment="1">
      <alignment vertical="center" wrapText="1"/>
    </xf>
    <xf numFmtId="0" fontId="4" fillId="0" borderId="40" xfId="0" applyFont="1" applyFill="1" applyBorder="1" applyAlignment="1">
      <alignment horizontal="center" vertical="center"/>
    </xf>
    <xf numFmtId="0" fontId="4" fillId="0" borderId="38" xfId="0" applyFont="1" applyFill="1" applyBorder="1" applyAlignment="1">
      <alignment vertical="center" wrapText="1"/>
    </xf>
    <xf numFmtId="0" fontId="4" fillId="0" borderId="40" xfId="0" applyFont="1" applyFill="1" applyBorder="1" applyAlignment="1">
      <alignment vertical="center"/>
    </xf>
    <xf numFmtId="44" fontId="4" fillId="0" borderId="40" xfId="0" applyNumberFormat="1" applyFont="1" applyFill="1" applyBorder="1" applyAlignment="1">
      <alignment vertical="center"/>
    </xf>
    <xf numFmtId="0" fontId="4" fillId="0" borderId="37" xfId="0" applyFont="1" applyFill="1" applyBorder="1" applyAlignment="1">
      <alignment horizontal="center" vertical="center"/>
    </xf>
    <xf numFmtId="0" fontId="4" fillId="0" borderId="38" xfId="0" applyFont="1" applyFill="1" applyBorder="1" applyAlignment="1">
      <alignment vertical="center"/>
    </xf>
    <xf numFmtId="0" fontId="4" fillId="0" borderId="39" xfId="0" applyFont="1" applyFill="1" applyBorder="1" applyAlignment="1">
      <alignment horizontal="center" vertical="center"/>
    </xf>
    <xf numFmtId="44" fontId="4" fillId="0" borderId="40" xfId="0" applyNumberFormat="1" applyFont="1" applyFill="1" applyBorder="1" applyAlignment="1">
      <alignment horizontal="center" vertical="center"/>
    </xf>
    <xf numFmtId="0" fontId="4" fillId="0" borderId="0" xfId="0" applyFont="1"/>
    <xf numFmtId="0" fontId="4" fillId="0" borderId="40" xfId="0" applyFont="1" applyFill="1" applyBorder="1" applyAlignment="1">
      <alignment horizontal="center" vertical="center" wrapText="1"/>
    </xf>
    <xf numFmtId="164" fontId="4" fillId="0" borderId="2" xfId="0" applyNumberFormat="1" applyFont="1" applyFill="1" applyBorder="1" applyAlignment="1">
      <alignment horizontal="right" vertical="center" wrapText="1"/>
    </xf>
    <xf numFmtId="0" fontId="4" fillId="0" borderId="40" xfId="0" applyFont="1" applyFill="1" applyBorder="1" applyAlignment="1">
      <alignment vertical="center" wrapText="1"/>
    </xf>
    <xf numFmtId="0" fontId="4" fillId="0" borderId="40" xfId="0" applyFont="1" applyFill="1" applyBorder="1" applyAlignment="1">
      <alignment horizontal="center" vertical="center" wrapText="1"/>
    </xf>
    <xf numFmtId="164" fontId="4" fillId="0" borderId="40" xfId="0" applyNumberFormat="1" applyFont="1" applyFill="1" applyBorder="1" applyAlignment="1">
      <alignment vertical="center" wrapText="1"/>
    </xf>
    <xf numFmtId="0" fontId="4" fillId="0" borderId="41" xfId="3" applyFont="1" applyBorder="1" applyAlignment="1">
      <alignment vertical="center" wrapText="1"/>
    </xf>
    <xf numFmtId="0" fontId="4" fillId="0" borderId="41" xfId="3" applyFont="1" applyBorder="1" applyAlignment="1">
      <alignment horizontal="center" vertical="center" wrapText="1"/>
    </xf>
    <xf numFmtId="164" fontId="4" fillId="0" borderId="41" xfId="3" applyNumberFormat="1" applyFont="1" applyBorder="1" applyAlignment="1">
      <alignment horizontal="right" vertical="center" wrapText="1"/>
    </xf>
    <xf numFmtId="0" fontId="30" fillId="0" borderId="26" xfId="2" applyFont="1" applyBorder="1" applyAlignment="1">
      <alignment horizontal="center" vertical="center"/>
    </xf>
    <xf numFmtId="164" fontId="29" fillId="0" borderId="26" xfId="2" applyNumberFormat="1" applyFont="1" applyBorder="1" applyAlignment="1">
      <alignment horizontal="center" vertical="center"/>
    </xf>
    <xf numFmtId="164" fontId="29" fillId="4" borderId="26" xfId="2" applyNumberFormat="1" applyFont="1" applyFill="1" applyBorder="1" applyAlignment="1">
      <alignment horizontal="center" vertical="center" wrapText="1"/>
    </xf>
    <xf numFmtId="0" fontId="4" fillId="0" borderId="26" xfId="0" applyFont="1" applyFill="1" applyBorder="1" applyAlignment="1">
      <alignment horizontal="right" vertical="center"/>
    </xf>
    <xf numFmtId="0" fontId="12" fillId="0" borderId="26" xfId="0" applyFont="1" applyBorder="1" applyAlignment="1">
      <alignment vertical="center" wrapText="1"/>
    </xf>
    <xf numFmtId="0" fontId="2" fillId="0" borderId="26" xfId="0" applyFont="1" applyFill="1" applyBorder="1" applyAlignment="1">
      <alignment horizontal="left" vertical="center"/>
    </xf>
    <xf numFmtId="0" fontId="4" fillId="0" borderId="26" xfId="0" applyFont="1" applyFill="1" applyBorder="1" applyAlignment="1">
      <alignment vertical="center" wrapText="1"/>
    </xf>
    <xf numFmtId="0" fontId="4" fillId="6" borderId="42" xfId="0" applyFont="1" applyFill="1" applyBorder="1" applyAlignment="1">
      <alignment horizontal="center" vertical="center" wrapText="1"/>
    </xf>
    <xf numFmtId="0" fontId="32" fillId="6" borderId="41" xfId="0" applyFont="1" applyFill="1" applyBorder="1"/>
    <xf numFmtId="0" fontId="4" fillId="6" borderId="43" xfId="0" applyFont="1" applyFill="1" applyBorder="1" applyAlignment="1">
      <alignment horizontal="center" vertical="center" wrapText="1"/>
    </xf>
    <xf numFmtId="164" fontId="4" fillId="6" borderId="36" xfId="0" applyNumberFormat="1" applyFont="1" applyFill="1" applyBorder="1" applyAlignment="1">
      <alignment vertical="center" wrapText="1"/>
    </xf>
    <xf numFmtId="0" fontId="4" fillId="0" borderId="26" xfId="0" applyFont="1" applyFill="1" applyBorder="1" applyAlignment="1">
      <alignment horizontal="center" vertical="center" wrapText="1"/>
    </xf>
    <xf numFmtId="0" fontId="32" fillId="0" borderId="26" xfId="0" applyFont="1" applyFill="1" applyBorder="1"/>
    <xf numFmtId="164" fontId="4" fillId="0" borderId="26" xfId="0" applyNumberFormat="1" applyFont="1" applyFill="1" applyBorder="1" applyAlignment="1">
      <alignment vertical="center" wrapText="1"/>
    </xf>
    <xf numFmtId="0" fontId="2" fillId="0" borderId="26" xfId="0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left" vertical="center"/>
    </xf>
    <xf numFmtId="0" fontId="6" fillId="0" borderId="18" xfId="0" applyFont="1" applyFill="1" applyBorder="1" applyAlignment="1">
      <alignment horizontal="left" vertical="center"/>
    </xf>
    <xf numFmtId="0" fontId="6" fillId="0" borderId="19" xfId="0" applyFont="1" applyFill="1" applyBorder="1" applyAlignment="1">
      <alignment horizontal="left" vertical="center"/>
    </xf>
    <xf numFmtId="0" fontId="8" fillId="3" borderId="14" xfId="0" applyFont="1" applyFill="1" applyBorder="1" applyAlignment="1">
      <alignment horizontal="center" vertical="center" wrapText="1"/>
    </xf>
    <xf numFmtId="0" fontId="8" fillId="3" borderId="15" xfId="0" applyFont="1" applyFill="1" applyBorder="1" applyAlignment="1">
      <alignment horizontal="center" vertical="center" wrapText="1"/>
    </xf>
    <xf numFmtId="0" fontId="8" fillId="3" borderId="6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right"/>
    </xf>
    <xf numFmtId="0" fontId="6" fillId="0" borderId="22" xfId="0" applyFont="1" applyBorder="1" applyAlignment="1">
      <alignment horizontal="left" vertical="center"/>
    </xf>
    <xf numFmtId="0" fontId="6" fillId="0" borderId="23" xfId="0" applyFont="1" applyBorder="1" applyAlignment="1">
      <alignment horizontal="left" vertical="center"/>
    </xf>
    <xf numFmtId="0" fontId="6" fillId="0" borderId="31" xfId="0" applyFont="1" applyBorder="1" applyAlignment="1">
      <alignment horizontal="left" vertical="center"/>
    </xf>
    <xf numFmtId="0" fontId="20" fillId="0" borderId="0" xfId="0" applyFont="1" applyBorder="1" applyAlignment="1">
      <alignment horizontal="center" textRotation="180"/>
    </xf>
    <xf numFmtId="0" fontId="8" fillId="3" borderId="5" xfId="0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wrapText="1"/>
    </xf>
    <xf numFmtId="0" fontId="6" fillId="0" borderId="30" xfId="0" applyFont="1" applyBorder="1" applyAlignment="1">
      <alignment horizontal="left" vertical="center"/>
    </xf>
    <xf numFmtId="0" fontId="6" fillId="0" borderId="32" xfId="0" applyFont="1" applyBorder="1" applyAlignment="1">
      <alignment horizontal="left" vertical="center"/>
    </xf>
    <xf numFmtId="0" fontId="4" fillId="0" borderId="41" xfId="0" applyFont="1" applyBorder="1" applyAlignment="1">
      <alignment horizontal="center" vertical="center"/>
    </xf>
    <xf numFmtId="0" fontId="4" fillId="0" borderId="36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8" fillId="3" borderId="10" xfId="0" applyFont="1" applyFill="1" applyBorder="1" applyAlignment="1">
      <alignment horizontal="center" vertical="center" wrapText="1"/>
    </xf>
    <xf numFmtId="0" fontId="8" fillId="3" borderId="8" xfId="0" applyFont="1" applyFill="1" applyBorder="1" applyAlignment="1">
      <alignment horizontal="center" vertical="center" wrapText="1"/>
    </xf>
    <xf numFmtId="0" fontId="8" fillId="3" borderId="11" xfId="0" applyFont="1" applyFill="1" applyBorder="1" applyAlignment="1">
      <alignment horizontal="center" vertical="center" wrapText="1"/>
    </xf>
    <xf numFmtId="0" fontId="13" fillId="3" borderId="14" xfId="0" applyFont="1" applyFill="1" applyBorder="1" applyAlignment="1">
      <alignment horizontal="center"/>
    </xf>
    <xf numFmtId="0" fontId="13" fillId="3" borderId="6" xfId="0" applyFont="1" applyFill="1" applyBorder="1" applyAlignment="1">
      <alignment horizontal="center"/>
    </xf>
    <xf numFmtId="0" fontId="8" fillId="3" borderId="30" xfId="0" applyFont="1" applyFill="1" applyBorder="1" applyAlignment="1">
      <alignment horizontal="center" vertical="center" wrapText="1"/>
    </xf>
    <xf numFmtId="0" fontId="8" fillId="3" borderId="31" xfId="0" applyFont="1" applyFill="1" applyBorder="1" applyAlignment="1">
      <alignment horizontal="center" vertical="center" wrapText="1"/>
    </xf>
    <xf numFmtId="0" fontId="8" fillId="3" borderId="32" xfId="0" applyFont="1" applyFill="1" applyBorder="1" applyAlignment="1">
      <alignment horizontal="center" vertical="center" wrapText="1"/>
    </xf>
    <xf numFmtId="0" fontId="13" fillId="2" borderId="10" xfId="0" applyFont="1" applyFill="1" applyBorder="1" applyAlignment="1">
      <alignment horizontal="center" vertical="center" wrapText="1"/>
    </xf>
    <xf numFmtId="0" fontId="13" fillId="2" borderId="8" xfId="0" applyFont="1" applyFill="1" applyBorder="1" applyAlignment="1">
      <alignment horizontal="center" vertical="center" wrapText="1"/>
    </xf>
    <xf numFmtId="0" fontId="13" fillId="2" borderId="11" xfId="0" applyFont="1" applyFill="1" applyBorder="1" applyAlignment="1">
      <alignment horizontal="center" vertical="center" wrapText="1"/>
    </xf>
    <xf numFmtId="0" fontId="8" fillId="3" borderId="16" xfId="0" applyFont="1" applyFill="1" applyBorder="1" applyAlignment="1">
      <alignment horizontal="center" vertical="center" wrapText="1"/>
    </xf>
    <xf numFmtId="0" fontId="26" fillId="3" borderId="30" xfId="0" applyFont="1" applyFill="1" applyBorder="1" applyAlignment="1">
      <alignment horizontal="center" vertical="center"/>
    </xf>
    <xf numFmtId="0" fontId="26" fillId="3" borderId="31" xfId="0" applyFont="1" applyFill="1" applyBorder="1" applyAlignment="1">
      <alignment horizontal="center" vertical="center"/>
    </xf>
    <xf numFmtId="0" fontId="26" fillId="3" borderId="32" xfId="0" applyFont="1" applyFill="1" applyBorder="1" applyAlignment="1">
      <alignment horizontal="center" vertical="center"/>
    </xf>
    <xf numFmtId="0" fontId="3" fillId="7" borderId="26" xfId="0" applyFont="1" applyFill="1" applyBorder="1" applyAlignment="1">
      <alignment horizontal="center" vertical="center" wrapText="1"/>
    </xf>
    <xf numFmtId="0" fontId="3" fillId="7" borderId="33" xfId="0" applyFont="1" applyFill="1" applyBorder="1" applyAlignment="1">
      <alignment horizontal="center" vertical="center" wrapText="1"/>
    </xf>
    <xf numFmtId="0" fontId="3" fillId="7" borderId="36" xfId="0" applyFont="1" applyFill="1" applyBorder="1" applyAlignment="1">
      <alignment horizontal="center" vertical="center" wrapText="1"/>
    </xf>
    <xf numFmtId="0" fontId="3" fillId="7" borderId="2" xfId="0" applyFont="1" applyFill="1" applyBorder="1" applyAlignment="1">
      <alignment horizontal="center" vertical="center" wrapText="1"/>
    </xf>
    <xf numFmtId="0" fontId="27" fillId="3" borderId="30" xfId="0" applyFont="1" applyFill="1" applyBorder="1" applyAlignment="1">
      <alignment horizontal="left" vertical="center" wrapText="1"/>
    </xf>
    <xf numFmtId="0" fontId="27" fillId="3" borderId="31" xfId="0" applyFont="1" applyFill="1" applyBorder="1" applyAlignment="1">
      <alignment horizontal="left" vertical="center" wrapText="1"/>
    </xf>
    <xf numFmtId="0" fontId="27" fillId="3" borderId="32" xfId="0" applyFont="1" applyFill="1" applyBorder="1" applyAlignment="1">
      <alignment horizontal="left" vertical="center" wrapText="1"/>
    </xf>
    <xf numFmtId="164" fontId="33" fillId="7" borderId="29" xfId="0" applyNumberFormat="1" applyFont="1" applyFill="1" applyBorder="1" applyAlignment="1">
      <alignment horizontal="center" vertical="center" wrapText="1"/>
    </xf>
    <xf numFmtId="164" fontId="33" fillId="7" borderId="36" xfId="0" applyNumberFormat="1" applyFont="1" applyFill="1" applyBorder="1" applyAlignment="1">
      <alignment horizontal="center" vertical="center" wrapText="1"/>
    </xf>
    <xf numFmtId="164" fontId="33" fillId="7" borderId="2" xfId="0" applyNumberFormat="1" applyFont="1" applyFill="1" applyBorder="1" applyAlignment="1">
      <alignment horizontal="center" vertical="center" wrapText="1"/>
    </xf>
    <xf numFmtId="164" fontId="33" fillId="7" borderId="26" xfId="0" applyNumberFormat="1" applyFont="1" applyFill="1" applyBorder="1" applyAlignment="1">
      <alignment horizontal="center" vertical="center" wrapText="1"/>
    </xf>
    <xf numFmtId="0" fontId="3" fillId="7" borderId="34" xfId="0" applyFont="1" applyFill="1" applyBorder="1" applyAlignment="1">
      <alignment horizontal="center" vertical="center" wrapText="1"/>
    </xf>
    <xf numFmtId="0" fontId="3" fillId="7" borderId="35" xfId="0" applyFont="1" applyFill="1" applyBorder="1" applyAlignment="1">
      <alignment horizontal="center" vertical="center" wrapText="1"/>
    </xf>
    <xf numFmtId="0" fontId="3" fillId="7" borderId="10" xfId="0" applyFont="1" applyFill="1" applyBorder="1" applyAlignment="1">
      <alignment horizontal="center" vertical="center" wrapText="1"/>
    </xf>
    <xf numFmtId="0" fontId="3" fillId="7" borderId="11" xfId="0" applyFont="1" applyFill="1" applyBorder="1" applyAlignment="1">
      <alignment horizontal="center" vertical="center" wrapText="1"/>
    </xf>
    <xf numFmtId="0" fontId="29" fillId="0" borderId="26" xfId="2" applyFont="1" applyBorder="1" applyAlignment="1">
      <alignment horizontal="center" vertical="center"/>
    </xf>
    <xf numFmtId="0" fontId="29" fillId="0" borderId="30" xfId="2" applyFont="1" applyBorder="1" applyAlignment="1">
      <alignment horizontal="center" vertical="center" wrapText="1"/>
    </xf>
    <xf numFmtId="0" fontId="29" fillId="0" borderId="31" xfId="2" applyFont="1" applyBorder="1" applyAlignment="1">
      <alignment horizontal="center" vertical="center" wrapText="1"/>
    </xf>
    <xf numFmtId="0" fontId="14" fillId="5" borderId="1" xfId="0" applyFont="1" applyFill="1" applyBorder="1" applyAlignment="1">
      <alignment horizontal="left"/>
    </xf>
  </cellXfs>
  <cellStyles count="4">
    <cellStyle name="Excel Built-in Normal" xfId="1"/>
    <cellStyle name="Normalny" xfId="0" builtinId="0"/>
    <cellStyle name="Normalny 2" xfId="2"/>
    <cellStyle name="Normalny 3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">
    <pageSetUpPr fitToPage="1"/>
  </sheetPr>
  <dimension ref="A1:N73"/>
  <sheetViews>
    <sheetView topLeftCell="B76" zoomScaleNormal="100" zoomScaleSheetLayoutView="100" workbookViewId="0">
      <selection activeCell="G68" sqref="G68"/>
    </sheetView>
  </sheetViews>
  <sheetFormatPr defaultColWidth="9.140625" defaultRowHeight="12.75"/>
  <cols>
    <col min="1" max="1" width="9.140625" style="2" hidden="1" customWidth="1"/>
    <col min="2" max="2" width="3.85546875" style="46" bestFit="1" customWidth="1"/>
    <col min="3" max="3" width="31.85546875" style="27" customWidth="1"/>
    <col min="4" max="4" width="17.42578125" style="40" customWidth="1"/>
    <col min="5" max="5" width="21" style="42" customWidth="1"/>
    <col min="6" max="6" width="19.5703125" style="6" customWidth="1"/>
    <col min="7" max="7" width="32.7109375" style="49" customWidth="1"/>
    <col min="8" max="8" width="25.85546875" style="43" customWidth="1"/>
    <col min="9" max="9" width="17" style="92" customWidth="1"/>
    <col min="10" max="10" width="19.85546875" style="92" customWidth="1"/>
    <col min="11" max="11" width="15.7109375" style="92" customWidth="1"/>
    <col min="12" max="12" width="22.85546875" style="2" customWidth="1"/>
    <col min="13" max="13" width="22.85546875" style="92" customWidth="1"/>
    <col min="14" max="14" width="17.140625" style="2" customWidth="1"/>
    <col min="15" max="16384" width="9.140625" style="2"/>
  </cols>
  <sheetData>
    <row r="1" spans="1:13">
      <c r="I1" s="310"/>
      <c r="J1" s="310"/>
      <c r="K1" s="310"/>
      <c r="L1" s="372"/>
      <c r="M1" s="372"/>
    </row>
    <row r="2" spans="1:13" ht="67.5">
      <c r="B2" s="98" t="s">
        <v>0</v>
      </c>
      <c r="C2" s="98" t="s">
        <v>12</v>
      </c>
      <c r="D2" s="98" t="s">
        <v>1</v>
      </c>
      <c r="E2" s="12" t="s">
        <v>9</v>
      </c>
      <c r="F2" s="12" t="s">
        <v>19</v>
      </c>
      <c r="G2" s="23" t="s">
        <v>20</v>
      </c>
      <c r="H2" s="23" t="s">
        <v>6</v>
      </c>
      <c r="I2" s="105" t="s">
        <v>108</v>
      </c>
      <c r="J2" s="99" t="s">
        <v>140</v>
      </c>
      <c r="K2" s="99" t="s">
        <v>141</v>
      </c>
      <c r="L2" s="99" t="s">
        <v>109</v>
      </c>
      <c r="M2" s="100" t="s">
        <v>142</v>
      </c>
    </row>
    <row r="3" spans="1:13" ht="15" customHeight="1">
      <c r="B3" s="47" t="s">
        <v>8</v>
      </c>
      <c r="C3" s="363" t="s">
        <v>33</v>
      </c>
      <c r="D3" s="364"/>
      <c r="E3" s="364"/>
      <c r="F3" s="364"/>
      <c r="G3" s="364"/>
      <c r="H3" s="364"/>
      <c r="I3" s="364"/>
      <c r="J3" s="364"/>
      <c r="K3" s="364"/>
      <c r="L3" s="364"/>
      <c r="M3" s="365"/>
    </row>
    <row r="4" spans="1:13" s="36" customFormat="1" ht="101.25">
      <c r="B4" s="50">
        <v>1</v>
      </c>
      <c r="C4" s="89" t="s">
        <v>70</v>
      </c>
      <c r="D4" s="76">
        <v>1986</v>
      </c>
      <c r="E4" s="90">
        <v>979829.16</v>
      </c>
      <c r="F4" s="155">
        <v>301</v>
      </c>
      <c r="G4" s="106" t="s">
        <v>230</v>
      </c>
      <c r="H4" s="91" t="s">
        <v>86</v>
      </c>
      <c r="I4" s="143" t="s">
        <v>123</v>
      </c>
      <c r="J4" s="143" t="s">
        <v>123</v>
      </c>
      <c r="K4" s="143" t="s">
        <v>124</v>
      </c>
      <c r="L4" s="125" t="s">
        <v>125</v>
      </c>
      <c r="M4" s="143" t="s">
        <v>123</v>
      </c>
    </row>
    <row r="5" spans="1:13" s="36" customFormat="1" ht="25.5">
      <c r="B5" s="122">
        <v>2</v>
      </c>
      <c r="C5" s="146" t="s">
        <v>37</v>
      </c>
      <c r="D5" s="143" t="s">
        <v>76</v>
      </c>
      <c r="E5" s="222">
        <v>60735.22</v>
      </c>
      <c r="F5" s="154">
        <v>177</v>
      </c>
      <c r="G5" s="223" t="s">
        <v>88</v>
      </c>
      <c r="H5" s="144" t="s">
        <v>86</v>
      </c>
      <c r="I5" s="143" t="s">
        <v>123</v>
      </c>
      <c r="J5" s="143" t="s">
        <v>123</v>
      </c>
      <c r="K5" s="143" t="s">
        <v>124</v>
      </c>
      <c r="L5" s="125" t="s">
        <v>126</v>
      </c>
      <c r="M5" s="143" t="s">
        <v>123</v>
      </c>
    </row>
    <row r="6" spans="1:13" s="36" customFormat="1" ht="33.75">
      <c r="B6" s="50">
        <v>3</v>
      </c>
      <c r="C6" s="146" t="s">
        <v>60</v>
      </c>
      <c r="D6" s="143" t="s">
        <v>479</v>
      </c>
      <c r="E6" s="222">
        <v>73881.210000000006</v>
      </c>
      <c r="F6" s="126">
        <v>113.94</v>
      </c>
      <c r="G6" s="224" t="s">
        <v>89</v>
      </c>
      <c r="H6" s="144" t="s">
        <v>87</v>
      </c>
      <c r="I6" s="143" t="s">
        <v>123</v>
      </c>
      <c r="J6" s="143" t="s">
        <v>123</v>
      </c>
      <c r="K6" s="143" t="s">
        <v>124</v>
      </c>
      <c r="L6" s="125" t="s">
        <v>127</v>
      </c>
      <c r="M6" s="143" t="s">
        <v>123</v>
      </c>
    </row>
    <row r="7" spans="1:13" s="108" customFormat="1" ht="56.25">
      <c r="B7" s="122">
        <v>4</v>
      </c>
      <c r="C7" s="146" t="s">
        <v>480</v>
      </c>
      <c r="D7" s="143">
        <v>1997</v>
      </c>
      <c r="E7" s="222">
        <v>923048.14</v>
      </c>
      <c r="F7" s="126">
        <v>602.12</v>
      </c>
      <c r="G7" s="224" t="s">
        <v>90</v>
      </c>
      <c r="H7" s="144" t="s">
        <v>38</v>
      </c>
      <c r="I7" s="143" t="s">
        <v>123</v>
      </c>
      <c r="J7" s="143" t="s">
        <v>123</v>
      </c>
      <c r="K7" s="143" t="s">
        <v>124</v>
      </c>
      <c r="L7" s="125" t="s">
        <v>125</v>
      </c>
      <c r="M7" s="143" t="s">
        <v>123</v>
      </c>
    </row>
    <row r="8" spans="1:13" s="108" customFormat="1" ht="33.75">
      <c r="B8" s="122">
        <v>5</v>
      </c>
      <c r="C8" s="146" t="s">
        <v>231</v>
      </c>
      <c r="D8" s="143" t="s">
        <v>52</v>
      </c>
      <c r="E8" s="222">
        <v>4630996.7699999996</v>
      </c>
      <c r="F8" s="126">
        <v>331.65</v>
      </c>
      <c r="G8" s="224" t="s">
        <v>91</v>
      </c>
      <c r="H8" s="144" t="s">
        <v>53</v>
      </c>
      <c r="I8" s="143" t="s">
        <v>123</v>
      </c>
      <c r="J8" s="143" t="s">
        <v>123</v>
      </c>
      <c r="K8" s="143" t="s">
        <v>124</v>
      </c>
      <c r="L8" s="125" t="s">
        <v>131</v>
      </c>
      <c r="M8" s="143" t="s">
        <v>123</v>
      </c>
    </row>
    <row r="9" spans="1:13" s="36" customFormat="1" ht="33.75">
      <c r="B9" s="122">
        <v>6</v>
      </c>
      <c r="C9" s="146" t="s">
        <v>54</v>
      </c>
      <c r="D9" s="143">
        <v>2009</v>
      </c>
      <c r="E9" s="222">
        <v>1199362.06</v>
      </c>
      <c r="F9" s="126">
        <v>4279.0600000000004</v>
      </c>
      <c r="G9" s="149" t="s">
        <v>91</v>
      </c>
      <c r="H9" s="144" t="s">
        <v>180</v>
      </c>
      <c r="I9" s="143" t="s">
        <v>123</v>
      </c>
      <c r="J9" s="143" t="s">
        <v>123</v>
      </c>
      <c r="K9" s="143"/>
      <c r="L9" s="145"/>
      <c r="M9" s="143" t="s">
        <v>123</v>
      </c>
    </row>
    <row r="10" spans="1:13" s="36" customFormat="1" ht="33.75">
      <c r="B10" s="122">
        <v>7</v>
      </c>
      <c r="C10" s="146" t="s">
        <v>55</v>
      </c>
      <c r="D10" s="143">
        <v>1969</v>
      </c>
      <c r="E10" s="222">
        <v>957816.33</v>
      </c>
      <c r="F10" s="126">
        <v>75</v>
      </c>
      <c r="G10" s="149" t="s">
        <v>91</v>
      </c>
      <c r="H10" s="144" t="s">
        <v>61</v>
      </c>
      <c r="I10" s="143" t="s">
        <v>123</v>
      </c>
      <c r="J10" s="143" t="s">
        <v>123</v>
      </c>
      <c r="K10" s="143" t="s">
        <v>124</v>
      </c>
      <c r="L10" s="125" t="s">
        <v>129</v>
      </c>
      <c r="M10" s="143" t="s">
        <v>123</v>
      </c>
    </row>
    <row r="11" spans="1:13" s="36" customFormat="1" ht="33.75">
      <c r="B11" s="122">
        <v>8</v>
      </c>
      <c r="C11" s="146" t="s">
        <v>56</v>
      </c>
      <c r="D11" s="143">
        <v>1969</v>
      </c>
      <c r="E11" s="222">
        <v>522819.31</v>
      </c>
      <c r="F11" s="126">
        <v>45</v>
      </c>
      <c r="G11" s="149" t="s">
        <v>91</v>
      </c>
      <c r="H11" s="144" t="s">
        <v>62</v>
      </c>
      <c r="I11" s="143" t="s">
        <v>123</v>
      </c>
      <c r="J11" s="143" t="s">
        <v>132</v>
      </c>
      <c r="K11" s="143" t="s">
        <v>124</v>
      </c>
      <c r="L11" s="125" t="s">
        <v>129</v>
      </c>
      <c r="M11" s="143" t="s">
        <v>123</v>
      </c>
    </row>
    <row r="12" spans="1:13" s="36" customFormat="1" ht="33.75">
      <c r="B12" s="122">
        <v>9</v>
      </c>
      <c r="C12" s="146" t="s">
        <v>57</v>
      </c>
      <c r="D12" s="143">
        <v>1992</v>
      </c>
      <c r="E12" s="222">
        <v>1171293.18</v>
      </c>
      <c r="F12" s="126">
        <v>54.55</v>
      </c>
      <c r="G12" s="149" t="s">
        <v>91</v>
      </c>
      <c r="H12" s="144" t="s">
        <v>63</v>
      </c>
      <c r="I12" s="143" t="s">
        <v>123</v>
      </c>
      <c r="J12" s="143" t="s">
        <v>123</v>
      </c>
      <c r="K12" s="143" t="s">
        <v>124</v>
      </c>
      <c r="L12" s="125" t="s">
        <v>129</v>
      </c>
      <c r="M12" s="143" t="s">
        <v>123</v>
      </c>
    </row>
    <row r="13" spans="1:13" s="36" customFormat="1" ht="33.75">
      <c r="B13" s="122">
        <v>10</v>
      </c>
      <c r="C13" s="146" t="s">
        <v>58</v>
      </c>
      <c r="D13" s="143">
        <v>1993</v>
      </c>
      <c r="E13" s="222">
        <v>133940.82999999999</v>
      </c>
      <c r="F13" s="126">
        <v>131</v>
      </c>
      <c r="G13" s="149" t="s">
        <v>91</v>
      </c>
      <c r="H13" s="144" t="s">
        <v>64</v>
      </c>
      <c r="I13" s="143" t="s">
        <v>123</v>
      </c>
      <c r="J13" s="143" t="s">
        <v>123</v>
      </c>
      <c r="K13" s="143" t="s">
        <v>124</v>
      </c>
      <c r="L13" s="125" t="s">
        <v>129</v>
      </c>
      <c r="M13" s="143" t="s">
        <v>123</v>
      </c>
    </row>
    <row r="14" spans="1:13" s="36" customFormat="1" ht="33.75">
      <c r="B14" s="122">
        <v>11</v>
      </c>
      <c r="C14" s="146" t="s">
        <v>59</v>
      </c>
      <c r="D14" s="143">
        <v>1994</v>
      </c>
      <c r="E14" s="222">
        <v>107678.82</v>
      </c>
      <c r="F14" s="126">
        <v>83.6</v>
      </c>
      <c r="G14" s="149" t="s">
        <v>91</v>
      </c>
      <c r="H14" s="144" t="s">
        <v>65</v>
      </c>
      <c r="I14" s="143" t="s">
        <v>123</v>
      </c>
      <c r="J14" s="143" t="s">
        <v>123</v>
      </c>
      <c r="K14" s="143" t="s">
        <v>124</v>
      </c>
      <c r="L14" s="125" t="s">
        <v>129</v>
      </c>
      <c r="M14" s="143" t="s">
        <v>123</v>
      </c>
    </row>
    <row r="15" spans="1:13" s="36" customFormat="1" ht="33.75">
      <c r="B15" s="122">
        <v>12</v>
      </c>
      <c r="C15" s="145" t="s">
        <v>71</v>
      </c>
      <c r="D15" s="143">
        <v>2003</v>
      </c>
      <c r="E15" s="225">
        <v>120090.17</v>
      </c>
      <c r="F15" s="143">
        <v>108</v>
      </c>
      <c r="G15" s="149" t="s">
        <v>91</v>
      </c>
      <c r="H15" s="150" t="s">
        <v>72</v>
      </c>
      <c r="I15" s="143" t="s">
        <v>123</v>
      </c>
      <c r="J15" s="143" t="s">
        <v>123</v>
      </c>
      <c r="K15" s="143" t="s">
        <v>124</v>
      </c>
      <c r="L15" s="125" t="s">
        <v>131</v>
      </c>
      <c r="M15" s="143" t="s">
        <v>123</v>
      </c>
    </row>
    <row r="16" spans="1:13" s="36" customFormat="1" ht="33.75">
      <c r="A16" s="48">
        <v>28</v>
      </c>
      <c r="B16" s="122">
        <v>13</v>
      </c>
      <c r="C16" s="125" t="s">
        <v>82</v>
      </c>
      <c r="D16" s="143" t="s">
        <v>73</v>
      </c>
      <c r="E16" s="225">
        <v>33526.51</v>
      </c>
      <c r="F16" s="175"/>
      <c r="G16" s="149" t="s">
        <v>91</v>
      </c>
      <c r="H16" s="150" t="s">
        <v>74</v>
      </c>
      <c r="I16" s="126" t="s">
        <v>123</v>
      </c>
      <c r="J16" s="126" t="s">
        <v>123</v>
      </c>
      <c r="K16" s="143" t="s">
        <v>123</v>
      </c>
      <c r="L16" s="125" t="s">
        <v>133</v>
      </c>
      <c r="M16" s="143" t="s">
        <v>123</v>
      </c>
    </row>
    <row r="17" spans="1:14" s="36" customFormat="1" ht="33.75">
      <c r="A17" s="48">
        <v>29</v>
      </c>
      <c r="B17" s="122">
        <v>14</v>
      </c>
      <c r="C17" s="125" t="s">
        <v>83</v>
      </c>
      <c r="D17" s="143" t="s">
        <v>73</v>
      </c>
      <c r="E17" s="225">
        <v>96282.94</v>
      </c>
      <c r="F17" s="175"/>
      <c r="G17" s="149" t="s">
        <v>91</v>
      </c>
      <c r="H17" s="150" t="s">
        <v>75</v>
      </c>
      <c r="I17" s="126" t="s">
        <v>123</v>
      </c>
      <c r="J17" s="126" t="s">
        <v>123</v>
      </c>
      <c r="K17" s="143" t="s">
        <v>123</v>
      </c>
      <c r="L17" s="125" t="s">
        <v>133</v>
      </c>
      <c r="M17" s="143" t="s">
        <v>123</v>
      </c>
    </row>
    <row r="18" spans="1:14" s="36" customFormat="1" ht="33.75">
      <c r="A18" s="48">
        <v>30</v>
      </c>
      <c r="B18" s="122">
        <v>15</v>
      </c>
      <c r="C18" s="125" t="s">
        <v>84</v>
      </c>
      <c r="D18" s="143" t="s">
        <v>76</v>
      </c>
      <c r="E18" s="225">
        <v>34836.42</v>
      </c>
      <c r="F18" s="175"/>
      <c r="G18" s="149" t="s">
        <v>91</v>
      </c>
      <c r="H18" s="150" t="s">
        <v>77</v>
      </c>
      <c r="I18" s="126" t="s">
        <v>123</v>
      </c>
      <c r="J18" s="126" t="s">
        <v>123</v>
      </c>
      <c r="K18" s="143" t="s">
        <v>124</v>
      </c>
      <c r="L18" s="125" t="s">
        <v>129</v>
      </c>
      <c r="M18" s="143" t="s">
        <v>123</v>
      </c>
    </row>
    <row r="19" spans="1:14" s="36" customFormat="1" ht="33.75">
      <c r="A19" s="48" t="s">
        <v>78</v>
      </c>
      <c r="B19" s="122">
        <v>16</v>
      </c>
      <c r="C19" s="145" t="s">
        <v>232</v>
      </c>
      <c r="D19" s="143">
        <v>1970</v>
      </c>
      <c r="E19" s="225">
        <v>69890.73</v>
      </c>
      <c r="F19" s="175"/>
      <c r="G19" s="149" t="s">
        <v>91</v>
      </c>
      <c r="H19" s="150" t="s">
        <v>79</v>
      </c>
      <c r="I19" s="126" t="s">
        <v>123</v>
      </c>
      <c r="J19" s="126" t="s">
        <v>123</v>
      </c>
      <c r="K19" s="143" t="s">
        <v>124</v>
      </c>
      <c r="L19" s="125" t="s">
        <v>133</v>
      </c>
      <c r="M19" s="143" t="s">
        <v>123</v>
      </c>
    </row>
    <row r="20" spans="1:14" s="36" customFormat="1" ht="34.5" customHeight="1">
      <c r="A20" s="111"/>
      <c r="B20" s="122">
        <v>17</v>
      </c>
      <c r="C20" s="145" t="s">
        <v>174</v>
      </c>
      <c r="D20" s="143">
        <v>1950</v>
      </c>
      <c r="E20" s="225">
        <v>8602</v>
      </c>
      <c r="F20" s="175"/>
      <c r="G20" s="149" t="s">
        <v>91</v>
      </c>
      <c r="H20" s="150" t="s">
        <v>80</v>
      </c>
      <c r="I20" s="126" t="s">
        <v>123</v>
      </c>
      <c r="J20" s="126" t="s">
        <v>123</v>
      </c>
      <c r="K20" s="143" t="s">
        <v>124</v>
      </c>
      <c r="L20" s="125" t="s">
        <v>175</v>
      </c>
      <c r="M20" s="143" t="s">
        <v>123</v>
      </c>
    </row>
    <row r="21" spans="1:14" s="36" customFormat="1" ht="33.75">
      <c r="A21" s="48">
        <v>36</v>
      </c>
      <c r="B21" s="122">
        <v>18</v>
      </c>
      <c r="C21" s="145" t="s">
        <v>85</v>
      </c>
      <c r="D21" s="143">
        <v>1960</v>
      </c>
      <c r="E21" s="225">
        <v>16680.07</v>
      </c>
      <c r="F21" s="175"/>
      <c r="G21" s="149" t="s">
        <v>91</v>
      </c>
      <c r="H21" s="150" t="s">
        <v>81</v>
      </c>
      <c r="I21" s="126" t="s">
        <v>123</v>
      </c>
      <c r="J21" s="126" t="s">
        <v>123</v>
      </c>
      <c r="K21" s="143" t="s">
        <v>124</v>
      </c>
      <c r="L21" s="125" t="s">
        <v>131</v>
      </c>
      <c r="M21" s="143" t="s">
        <v>123</v>
      </c>
    </row>
    <row r="22" spans="1:14" s="36" customFormat="1" ht="33.75">
      <c r="A22" s="85"/>
      <c r="B22" s="122">
        <v>19</v>
      </c>
      <c r="C22" s="125" t="s">
        <v>103</v>
      </c>
      <c r="D22" s="143">
        <v>2014</v>
      </c>
      <c r="E22" s="225">
        <v>19207.25</v>
      </c>
      <c r="F22" s="175"/>
      <c r="G22" s="149" t="s">
        <v>91</v>
      </c>
      <c r="H22" s="150" t="s">
        <v>104</v>
      </c>
      <c r="I22" s="126" t="s">
        <v>123</v>
      </c>
      <c r="J22" s="126" t="s">
        <v>123</v>
      </c>
      <c r="K22" s="143" t="s">
        <v>124</v>
      </c>
      <c r="L22" s="125" t="s">
        <v>131</v>
      </c>
      <c r="M22" s="143" t="s">
        <v>123</v>
      </c>
    </row>
    <row r="23" spans="1:14" s="36" customFormat="1" ht="25.5">
      <c r="A23" s="85"/>
      <c r="B23" s="122">
        <v>20</v>
      </c>
      <c r="C23" s="125" t="s">
        <v>143</v>
      </c>
      <c r="D23" s="143">
        <v>1965</v>
      </c>
      <c r="E23" s="225">
        <v>14979.08</v>
      </c>
      <c r="F23" s="226">
        <v>20.3</v>
      </c>
      <c r="G23" s="149" t="s">
        <v>110</v>
      </c>
      <c r="H23" s="150" t="s">
        <v>111</v>
      </c>
      <c r="I23" s="126" t="s">
        <v>123</v>
      </c>
      <c r="J23" s="126" t="s">
        <v>123</v>
      </c>
      <c r="K23" s="143" t="s">
        <v>124</v>
      </c>
      <c r="L23" s="125" t="s">
        <v>133</v>
      </c>
      <c r="M23" s="143" t="s">
        <v>123</v>
      </c>
    </row>
    <row r="24" spans="1:14" s="36" customFormat="1" ht="39" customHeight="1">
      <c r="A24" s="85"/>
      <c r="B24" s="122">
        <v>21</v>
      </c>
      <c r="C24" s="125" t="s">
        <v>203</v>
      </c>
      <c r="D24" s="143">
        <v>2019</v>
      </c>
      <c r="E24" s="227">
        <v>4907734.1399999997</v>
      </c>
      <c r="F24" s="143">
        <v>159.05000000000001</v>
      </c>
      <c r="G24" s="149" t="s">
        <v>112</v>
      </c>
      <c r="H24" s="150" t="s">
        <v>204</v>
      </c>
      <c r="I24" s="126" t="s">
        <v>123</v>
      </c>
      <c r="J24" s="126" t="s">
        <v>123</v>
      </c>
      <c r="K24" s="143" t="s">
        <v>124</v>
      </c>
      <c r="L24" s="125" t="s">
        <v>205</v>
      </c>
      <c r="M24" s="143" t="s">
        <v>123</v>
      </c>
    </row>
    <row r="25" spans="1:14" s="36" customFormat="1" ht="44.25" customHeight="1">
      <c r="A25" s="85"/>
      <c r="B25" s="122">
        <v>22</v>
      </c>
      <c r="C25" s="125" t="s">
        <v>481</v>
      </c>
      <c r="D25" s="143">
        <v>1954</v>
      </c>
      <c r="E25" s="227">
        <v>138842.74</v>
      </c>
      <c r="F25" s="143">
        <v>448</v>
      </c>
      <c r="G25" s="149" t="s">
        <v>110</v>
      </c>
      <c r="H25" s="150" t="s">
        <v>482</v>
      </c>
      <c r="I25" s="126" t="s">
        <v>123</v>
      </c>
      <c r="J25" s="126" t="s">
        <v>123</v>
      </c>
      <c r="K25" s="143" t="s">
        <v>124</v>
      </c>
      <c r="L25" s="125" t="s">
        <v>205</v>
      </c>
      <c r="M25" s="237" t="s">
        <v>498</v>
      </c>
    </row>
    <row r="26" spans="1:14" s="36" customFormat="1" ht="39" customHeight="1">
      <c r="A26" s="85"/>
      <c r="B26" s="122">
        <v>23</v>
      </c>
      <c r="C26" s="125" t="s">
        <v>174</v>
      </c>
      <c r="D26" s="143" t="s">
        <v>197</v>
      </c>
      <c r="E26" s="227">
        <v>12097.42</v>
      </c>
      <c r="F26" s="143"/>
      <c r="G26" s="149" t="s">
        <v>198</v>
      </c>
      <c r="H26" s="150" t="s">
        <v>101</v>
      </c>
      <c r="I26" s="126" t="s">
        <v>123</v>
      </c>
      <c r="J26" s="126" t="s">
        <v>123</v>
      </c>
      <c r="K26" s="143" t="s">
        <v>124</v>
      </c>
      <c r="L26" s="125" t="s">
        <v>237</v>
      </c>
      <c r="M26" s="237" t="s">
        <v>498</v>
      </c>
    </row>
    <row r="27" spans="1:14" s="36" customFormat="1" ht="39" customHeight="1">
      <c r="A27" s="85"/>
      <c r="B27" s="122">
        <v>24</v>
      </c>
      <c r="C27" s="125" t="s">
        <v>483</v>
      </c>
      <c r="D27" s="143" t="s">
        <v>116</v>
      </c>
      <c r="E27" s="228">
        <v>294236.45</v>
      </c>
      <c r="F27" s="143">
        <v>436.25</v>
      </c>
      <c r="G27" s="149" t="s">
        <v>110</v>
      </c>
      <c r="H27" s="150" t="s">
        <v>101</v>
      </c>
      <c r="I27" s="126" t="s">
        <v>123</v>
      </c>
      <c r="J27" s="126" t="s">
        <v>123</v>
      </c>
      <c r="K27" s="143" t="s">
        <v>123</v>
      </c>
      <c r="L27" s="125" t="s">
        <v>484</v>
      </c>
      <c r="M27" s="237" t="s">
        <v>498</v>
      </c>
    </row>
    <row r="28" spans="1:14" s="36" customFormat="1" ht="39" customHeight="1">
      <c r="A28" s="85"/>
      <c r="B28" s="122">
        <v>25</v>
      </c>
      <c r="C28" s="125" t="s">
        <v>485</v>
      </c>
      <c r="D28" s="143">
        <v>1870</v>
      </c>
      <c r="E28" s="228">
        <v>82822.539999999994</v>
      </c>
      <c r="F28" s="143">
        <v>287</v>
      </c>
      <c r="G28" s="149" t="s">
        <v>233</v>
      </c>
      <c r="H28" s="150" t="s">
        <v>234</v>
      </c>
      <c r="I28" s="126" t="s">
        <v>123</v>
      </c>
      <c r="J28" s="126" t="s">
        <v>123</v>
      </c>
      <c r="K28" s="143" t="s">
        <v>124</v>
      </c>
      <c r="L28" s="125" t="s">
        <v>205</v>
      </c>
      <c r="M28" s="237" t="s">
        <v>498</v>
      </c>
    </row>
    <row r="29" spans="1:14" s="36" customFormat="1" ht="39" customHeight="1">
      <c r="A29" s="85"/>
      <c r="B29" s="122">
        <v>26</v>
      </c>
      <c r="C29" s="125" t="s">
        <v>486</v>
      </c>
      <c r="D29" s="143">
        <v>1972</v>
      </c>
      <c r="E29" s="228">
        <v>650728.74</v>
      </c>
      <c r="F29" s="143">
        <v>234</v>
      </c>
      <c r="G29" s="149" t="s">
        <v>235</v>
      </c>
      <c r="H29" s="144" t="s">
        <v>236</v>
      </c>
      <c r="I29" s="126" t="s">
        <v>123</v>
      </c>
      <c r="J29" s="126" t="s">
        <v>123</v>
      </c>
      <c r="K29" s="143" t="s">
        <v>124</v>
      </c>
      <c r="L29" s="125" t="s">
        <v>237</v>
      </c>
      <c r="M29" s="126" t="s">
        <v>123</v>
      </c>
    </row>
    <row r="30" spans="1:14" s="36" customFormat="1" ht="39" customHeight="1">
      <c r="A30" s="85"/>
      <c r="B30" s="122">
        <v>27</v>
      </c>
      <c r="C30" s="125" t="s">
        <v>238</v>
      </c>
      <c r="D30" s="143"/>
      <c r="E30" s="227">
        <v>646019.41</v>
      </c>
      <c r="F30" s="175"/>
      <c r="G30" s="149" t="s">
        <v>112</v>
      </c>
      <c r="H30" s="150" t="s">
        <v>206</v>
      </c>
      <c r="I30" s="126" t="s">
        <v>123</v>
      </c>
      <c r="J30" s="126" t="s">
        <v>123</v>
      </c>
      <c r="K30" s="143" t="s">
        <v>124</v>
      </c>
      <c r="L30" s="125"/>
      <c r="M30" s="143" t="s">
        <v>123</v>
      </c>
    </row>
    <row r="31" spans="1:14" ht="21.75" customHeight="1">
      <c r="B31" s="377" t="s">
        <v>7</v>
      </c>
      <c r="C31" s="378"/>
      <c r="D31" s="368"/>
      <c r="E31" s="69">
        <f>SUM(E4:E30)</f>
        <v>17907977.639999997</v>
      </c>
      <c r="F31" s="8"/>
      <c r="G31" s="56"/>
      <c r="H31" s="86"/>
      <c r="I31" s="102"/>
      <c r="J31" s="102"/>
      <c r="K31" s="102"/>
      <c r="L31" s="72"/>
      <c r="M31" s="102"/>
      <c r="N31" s="152"/>
    </row>
    <row r="32" spans="1:14">
      <c r="I32" s="101"/>
      <c r="J32" s="101"/>
      <c r="K32" s="101"/>
      <c r="L32" s="88"/>
      <c r="M32" s="101"/>
    </row>
    <row r="33" spans="1:14">
      <c r="B33" s="47" t="s">
        <v>21</v>
      </c>
      <c r="C33" s="373" t="s">
        <v>262</v>
      </c>
      <c r="D33" s="374"/>
      <c r="E33" s="374"/>
      <c r="F33" s="374"/>
      <c r="G33" s="374"/>
      <c r="H33" s="374"/>
      <c r="I33" s="374"/>
      <c r="J33" s="374"/>
      <c r="K33" s="374"/>
      <c r="L33" s="374"/>
      <c r="M33" s="375"/>
      <c r="N33" s="3"/>
    </row>
    <row r="34" spans="1:14" s="1" customFormat="1" ht="90.75" customHeight="1">
      <c r="B34" s="291">
        <v>1</v>
      </c>
      <c r="C34" s="295" t="s">
        <v>263</v>
      </c>
      <c r="D34" s="249" t="s">
        <v>264</v>
      </c>
      <c r="E34" s="306">
        <v>5775500.6500000004</v>
      </c>
      <c r="F34" s="307">
        <v>3628.18</v>
      </c>
      <c r="G34" s="301" t="s">
        <v>265</v>
      </c>
      <c r="H34" s="295" t="s">
        <v>215</v>
      </c>
      <c r="I34" s="291" t="s">
        <v>123</v>
      </c>
      <c r="J34" s="291" t="s">
        <v>123</v>
      </c>
      <c r="K34" s="291" t="s">
        <v>124</v>
      </c>
      <c r="L34" s="295" t="s">
        <v>266</v>
      </c>
      <c r="M34" s="291" t="s">
        <v>123</v>
      </c>
      <c r="N34" s="308"/>
    </row>
    <row r="35" spans="1:14" s="1" customFormat="1" ht="78.75" customHeight="1">
      <c r="B35" s="291">
        <v>2</v>
      </c>
      <c r="C35" s="295" t="s">
        <v>267</v>
      </c>
      <c r="D35" s="284" t="s">
        <v>268</v>
      </c>
      <c r="E35" s="238">
        <v>107077.81</v>
      </c>
      <c r="F35" s="307"/>
      <c r="G35" s="301" t="s">
        <v>198</v>
      </c>
      <c r="H35" s="295" t="s">
        <v>269</v>
      </c>
      <c r="I35" s="291" t="s">
        <v>123</v>
      </c>
      <c r="J35" s="291" t="s">
        <v>123</v>
      </c>
      <c r="K35" s="291" t="s">
        <v>124</v>
      </c>
      <c r="L35" s="284" t="s">
        <v>269</v>
      </c>
      <c r="M35" s="291" t="s">
        <v>123</v>
      </c>
      <c r="N35" s="309"/>
    </row>
    <row r="36" spans="1:14" ht="12.75" customHeight="1">
      <c r="B36" s="366" t="s">
        <v>7</v>
      </c>
      <c r="C36" s="367"/>
      <c r="D36" s="368"/>
      <c r="E36" s="69">
        <f>SUM(E34:E35)</f>
        <v>5882578.46</v>
      </c>
      <c r="F36" s="70"/>
      <c r="G36" s="71"/>
      <c r="H36" s="87"/>
      <c r="I36" s="103"/>
      <c r="J36" s="102"/>
      <c r="K36" s="102"/>
      <c r="L36" s="72"/>
      <c r="M36" s="102"/>
      <c r="N36" s="153"/>
    </row>
    <row r="37" spans="1:14">
      <c r="I37" s="101"/>
      <c r="J37" s="101"/>
      <c r="K37" s="101"/>
      <c r="L37" s="88"/>
      <c r="M37" s="101"/>
    </row>
    <row r="38" spans="1:14">
      <c r="B38" s="47" t="s">
        <v>22</v>
      </c>
      <c r="C38" s="363" t="s">
        <v>39</v>
      </c>
      <c r="D38" s="364"/>
      <c r="E38" s="364"/>
      <c r="F38" s="364"/>
      <c r="G38" s="364"/>
      <c r="H38" s="364"/>
      <c r="I38" s="364"/>
      <c r="J38" s="364"/>
      <c r="K38" s="364"/>
      <c r="L38" s="364"/>
      <c r="M38" s="365"/>
    </row>
    <row r="39" spans="1:14" s="108" customFormat="1" ht="33" customHeight="1">
      <c r="A39" s="376"/>
      <c r="B39" s="331">
        <v>1</v>
      </c>
      <c r="C39" s="333" t="s">
        <v>93</v>
      </c>
      <c r="D39" s="331" t="s">
        <v>98</v>
      </c>
      <c r="E39" s="334">
        <v>211256.83</v>
      </c>
      <c r="F39" s="331">
        <v>1100</v>
      </c>
      <c r="G39" s="329" t="s">
        <v>99</v>
      </c>
      <c r="H39" s="332" t="s">
        <v>100</v>
      </c>
      <c r="I39" s="331" t="s">
        <v>123</v>
      </c>
      <c r="J39" s="331" t="s">
        <v>153</v>
      </c>
      <c r="K39" s="331" t="s">
        <v>124</v>
      </c>
      <c r="L39" s="330" t="s">
        <v>139</v>
      </c>
      <c r="M39" s="331" t="s">
        <v>123</v>
      </c>
    </row>
    <row r="40" spans="1:14" s="108" customFormat="1" ht="18.75" customHeight="1">
      <c r="A40" s="376"/>
      <c r="B40" s="331">
        <v>2</v>
      </c>
      <c r="C40" s="333" t="s">
        <v>187</v>
      </c>
      <c r="D40" s="331">
        <v>2017</v>
      </c>
      <c r="E40" s="334">
        <v>20553.400000000001</v>
      </c>
      <c r="F40" s="331"/>
      <c r="G40" s="329"/>
      <c r="H40" s="332" t="s">
        <v>100</v>
      </c>
      <c r="I40" s="331" t="s">
        <v>123</v>
      </c>
      <c r="J40" s="331" t="s">
        <v>188</v>
      </c>
      <c r="K40" s="331"/>
      <c r="L40" s="330"/>
      <c r="M40" s="331"/>
    </row>
    <row r="41" spans="1:14" s="108" customFormat="1" ht="21.75" customHeight="1">
      <c r="A41" s="376"/>
      <c r="B41" s="331">
        <v>3</v>
      </c>
      <c r="C41" s="333" t="s">
        <v>151</v>
      </c>
      <c r="D41" s="331">
        <v>2016</v>
      </c>
      <c r="E41" s="334">
        <v>419801.27</v>
      </c>
      <c r="F41" s="331">
        <v>126.8</v>
      </c>
      <c r="G41" s="329" t="s">
        <v>152</v>
      </c>
      <c r="H41" s="332" t="s">
        <v>100</v>
      </c>
      <c r="I41" s="331" t="s">
        <v>123</v>
      </c>
      <c r="J41" s="331" t="s">
        <v>123</v>
      </c>
      <c r="K41" s="331" t="s">
        <v>124</v>
      </c>
      <c r="L41" s="330" t="s">
        <v>154</v>
      </c>
      <c r="M41" s="331" t="s">
        <v>123</v>
      </c>
    </row>
    <row r="42" spans="1:14" s="108" customFormat="1" ht="21.75" customHeight="1">
      <c r="A42" s="376"/>
      <c r="B42" s="335">
        <v>4</v>
      </c>
      <c r="C42" s="336" t="s">
        <v>529</v>
      </c>
      <c r="D42" s="337">
        <v>2021</v>
      </c>
      <c r="E42" s="334">
        <v>179251.6</v>
      </c>
      <c r="F42" s="331"/>
      <c r="G42" s="329"/>
      <c r="H42" s="332" t="s">
        <v>100</v>
      </c>
      <c r="I42" s="331"/>
      <c r="J42" s="331"/>
      <c r="K42" s="331"/>
      <c r="L42" s="330"/>
      <c r="M42" s="331"/>
    </row>
    <row r="43" spans="1:14">
      <c r="A43" s="376"/>
      <c r="B43" s="366" t="s">
        <v>7</v>
      </c>
      <c r="C43" s="367"/>
      <c r="D43" s="368"/>
      <c r="E43" s="8">
        <f>SUM(E39:E42)</f>
        <v>830863.1</v>
      </c>
      <c r="F43" s="8"/>
      <c r="G43" s="56"/>
      <c r="H43" s="86"/>
      <c r="I43" s="102"/>
      <c r="J43" s="102"/>
      <c r="K43" s="102"/>
      <c r="L43" s="72"/>
      <c r="M43" s="102"/>
      <c r="N43" s="153"/>
    </row>
    <row r="44" spans="1:14">
      <c r="I44" s="101"/>
      <c r="J44" s="101"/>
      <c r="K44" s="101"/>
      <c r="L44" s="88"/>
      <c r="M44" s="101"/>
    </row>
    <row r="45" spans="1:14">
      <c r="A45" s="376"/>
      <c r="B45" s="75" t="s">
        <v>23</v>
      </c>
      <c r="C45" s="379" t="s">
        <v>504</v>
      </c>
      <c r="D45" s="375"/>
      <c r="E45" s="375"/>
      <c r="F45" s="375"/>
      <c r="G45" s="375"/>
      <c r="H45" s="375"/>
      <c r="I45" s="375"/>
      <c r="J45" s="375"/>
      <c r="K45" s="375"/>
      <c r="L45" s="375"/>
      <c r="M45" s="380"/>
    </row>
    <row r="46" spans="1:14" s="36" customFormat="1" ht="57" customHeight="1">
      <c r="A46" s="376"/>
      <c r="B46" s="296" t="s">
        <v>8</v>
      </c>
      <c r="C46" s="295" t="s">
        <v>156</v>
      </c>
      <c r="D46" s="291">
        <v>1959</v>
      </c>
      <c r="E46" s="292">
        <v>371931.11</v>
      </c>
      <c r="F46" s="291">
        <v>493.9</v>
      </c>
      <c r="G46" s="297" t="s">
        <v>254</v>
      </c>
      <c r="H46" s="298" t="s">
        <v>113</v>
      </c>
      <c r="I46" s="291" t="s">
        <v>123</v>
      </c>
      <c r="J46" s="302" t="s">
        <v>135</v>
      </c>
      <c r="K46" s="291" t="s">
        <v>124</v>
      </c>
      <c r="L46" s="303" t="s">
        <v>136</v>
      </c>
      <c r="M46" s="291" t="s">
        <v>123</v>
      </c>
    </row>
    <row r="47" spans="1:14" s="36" customFormat="1" ht="23.25" customHeight="1">
      <c r="A47" s="376"/>
      <c r="B47" s="296" t="s">
        <v>21</v>
      </c>
      <c r="C47" s="299" t="s">
        <v>155</v>
      </c>
      <c r="D47" s="291">
        <v>2003</v>
      </c>
      <c r="E47" s="300">
        <v>766459.59</v>
      </c>
      <c r="F47" s="291">
        <v>1607.9</v>
      </c>
      <c r="G47" s="301" t="s">
        <v>134</v>
      </c>
      <c r="H47" s="298" t="s">
        <v>113</v>
      </c>
      <c r="I47" s="291" t="s">
        <v>123</v>
      </c>
      <c r="J47" s="294"/>
      <c r="K47" s="291" t="s">
        <v>124</v>
      </c>
      <c r="L47" s="293"/>
      <c r="M47" s="291" t="s">
        <v>123</v>
      </c>
    </row>
    <row r="48" spans="1:14" s="36" customFormat="1" ht="23.25" customHeight="1">
      <c r="A48" s="376"/>
      <c r="B48" s="296" t="s">
        <v>22</v>
      </c>
      <c r="C48" s="299" t="s">
        <v>192</v>
      </c>
      <c r="D48" s="291">
        <v>2003</v>
      </c>
      <c r="E48" s="300">
        <v>65423.49</v>
      </c>
      <c r="F48" s="291">
        <v>18</v>
      </c>
      <c r="G48" s="301" t="s">
        <v>193</v>
      </c>
      <c r="H48" s="295" t="s">
        <v>113</v>
      </c>
      <c r="I48" s="291" t="s">
        <v>123</v>
      </c>
      <c r="J48" s="294"/>
      <c r="K48" s="291" t="s">
        <v>124</v>
      </c>
      <c r="L48" s="293"/>
      <c r="M48" s="291"/>
    </row>
    <row r="49" spans="1:14" ht="12.75" customHeight="1">
      <c r="A49" s="376"/>
      <c r="B49" s="366" t="s">
        <v>7</v>
      </c>
      <c r="C49" s="367"/>
      <c r="D49" s="368"/>
      <c r="E49" s="8">
        <f>SUM(E46:E48)</f>
        <v>1203814.19</v>
      </c>
      <c r="F49" s="8"/>
      <c r="G49" s="56"/>
      <c r="H49" s="86"/>
      <c r="I49" s="102"/>
      <c r="J49" s="102"/>
      <c r="K49" s="102"/>
      <c r="L49" s="72"/>
      <c r="M49" s="102"/>
      <c r="N49" s="153"/>
    </row>
    <row r="50" spans="1:14">
      <c r="I50" s="101"/>
      <c r="J50" s="101"/>
      <c r="K50" s="101"/>
      <c r="L50" s="88"/>
      <c r="M50" s="101"/>
    </row>
    <row r="51" spans="1:14" s="371" customFormat="1"/>
    <row r="52" spans="1:14">
      <c r="B52" s="47" t="s">
        <v>24</v>
      </c>
      <c r="C52" s="363" t="s">
        <v>43</v>
      </c>
      <c r="D52" s="364"/>
      <c r="E52" s="364"/>
      <c r="F52" s="364"/>
      <c r="G52" s="364"/>
      <c r="H52" s="364"/>
      <c r="I52" s="364"/>
      <c r="J52" s="364"/>
      <c r="K52" s="364"/>
      <c r="L52" s="364"/>
      <c r="M52" s="365"/>
    </row>
    <row r="53" spans="1:14" s="1" customFormat="1" ht="63.75">
      <c r="B53" s="254">
        <v>1</v>
      </c>
      <c r="C53" s="258" t="s">
        <v>93</v>
      </c>
      <c r="D53" s="257" t="s">
        <v>118</v>
      </c>
      <c r="E53" s="260">
        <v>878205.63</v>
      </c>
      <c r="F53" s="257">
        <v>1655</v>
      </c>
      <c r="G53" s="256" t="s">
        <v>115</v>
      </c>
      <c r="H53" s="261" t="s">
        <v>119</v>
      </c>
      <c r="I53" s="257" t="s">
        <v>123</v>
      </c>
      <c r="J53" s="257" t="s">
        <v>123</v>
      </c>
      <c r="K53" s="257" t="s">
        <v>124</v>
      </c>
      <c r="L53" s="255" t="s">
        <v>137</v>
      </c>
      <c r="M53" s="257" t="s">
        <v>123</v>
      </c>
    </row>
    <row r="54" spans="1:14" s="107" customFormat="1" ht="38.25">
      <c r="B54" s="254">
        <v>2</v>
      </c>
      <c r="C54" s="262" t="s">
        <v>114</v>
      </c>
      <c r="D54" s="263">
        <v>2007</v>
      </c>
      <c r="E54" s="264">
        <v>1924892.75</v>
      </c>
      <c r="F54" s="263">
        <v>1027.83</v>
      </c>
      <c r="G54" s="259" t="s">
        <v>115</v>
      </c>
      <c r="H54" s="261" t="s">
        <v>119</v>
      </c>
      <c r="I54" s="257" t="s">
        <v>123</v>
      </c>
      <c r="J54" s="257"/>
      <c r="K54" s="257" t="s">
        <v>124</v>
      </c>
      <c r="L54" s="255" t="s">
        <v>138</v>
      </c>
      <c r="M54" s="257" t="s">
        <v>123</v>
      </c>
    </row>
    <row r="55" spans="1:14" ht="12.75" customHeight="1">
      <c r="B55" s="366" t="s">
        <v>7</v>
      </c>
      <c r="C55" s="367"/>
      <c r="D55" s="368"/>
      <c r="E55" s="8">
        <f>SUM(E53:E54)</f>
        <v>2803098.38</v>
      </c>
      <c r="F55" s="8"/>
      <c r="G55" s="56"/>
      <c r="H55" s="86"/>
      <c r="I55" s="102"/>
      <c r="J55" s="102"/>
      <c r="K55" s="102"/>
      <c r="L55" s="72"/>
      <c r="M55" s="102"/>
      <c r="N55" s="152"/>
    </row>
    <row r="56" spans="1:14">
      <c r="I56" s="101"/>
      <c r="J56" s="101"/>
      <c r="K56" s="101"/>
      <c r="L56" s="88"/>
      <c r="M56" s="101"/>
      <c r="N56" s="5"/>
    </row>
    <row r="57" spans="1:14" s="36" customFormat="1">
      <c r="B57" s="47" t="s">
        <v>536</v>
      </c>
      <c r="C57" s="363" t="s">
        <v>102</v>
      </c>
      <c r="D57" s="364"/>
      <c r="E57" s="364"/>
      <c r="F57" s="364"/>
      <c r="G57" s="364"/>
      <c r="H57" s="364"/>
      <c r="I57" s="364"/>
      <c r="J57" s="364"/>
      <c r="K57" s="364"/>
      <c r="L57" s="364"/>
      <c r="M57" s="365"/>
      <c r="N57" s="108"/>
    </row>
    <row r="58" spans="1:14" s="36" customFormat="1">
      <c r="B58" s="55">
        <v>1</v>
      </c>
      <c r="C58" s="54" t="s">
        <v>121</v>
      </c>
      <c r="D58" s="77"/>
      <c r="E58" s="78"/>
      <c r="F58" s="78"/>
      <c r="G58" s="79"/>
      <c r="H58" s="54" t="s">
        <v>122</v>
      </c>
      <c r="I58" s="51"/>
      <c r="J58" s="51"/>
      <c r="K58" s="51"/>
      <c r="L58" s="53"/>
      <c r="M58" s="51"/>
      <c r="N58" s="108"/>
    </row>
    <row r="59" spans="1:14">
      <c r="B59" s="366" t="s">
        <v>7</v>
      </c>
      <c r="C59" s="367"/>
      <c r="D59" s="368"/>
      <c r="E59" s="8">
        <f>SUM(E57:E58)</f>
        <v>0</v>
      </c>
      <c r="F59" s="8"/>
      <c r="G59" s="56"/>
      <c r="H59" s="86"/>
      <c r="I59" s="102"/>
      <c r="J59" s="102"/>
      <c r="K59" s="102"/>
      <c r="L59" s="72"/>
      <c r="M59" s="102"/>
      <c r="N59" s="5"/>
    </row>
    <row r="60" spans="1:14">
      <c r="I60" s="101"/>
      <c r="J60" s="101"/>
      <c r="K60" s="101"/>
      <c r="L60" s="88"/>
      <c r="M60" s="101"/>
      <c r="N60" s="5"/>
    </row>
    <row r="61" spans="1:14">
      <c r="B61" s="47" t="s">
        <v>25</v>
      </c>
      <c r="C61" s="363" t="s">
        <v>144</v>
      </c>
      <c r="D61" s="364"/>
      <c r="E61" s="364"/>
      <c r="F61" s="364"/>
      <c r="G61" s="364"/>
      <c r="H61" s="364"/>
      <c r="I61" s="364"/>
      <c r="J61" s="364"/>
      <c r="K61" s="364"/>
      <c r="L61" s="364"/>
      <c r="M61" s="365"/>
      <c r="N61" s="5"/>
    </row>
    <row r="62" spans="1:14" ht="33.75">
      <c r="B62" s="197">
        <v>1</v>
      </c>
      <c r="C62" s="199" t="s">
        <v>66</v>
      </c>
      <c r="D62" s="195">
        <v>1985</v>
      </c>
      <c r="E62" s="200">
        <v>217643.15</v>
      </c>
      <c r="F62" s="195">
        <v>201.2</v>
      </c>
      <c r="G62" s="198" t="s">
        <v>91</v>
      </c>
      <c r="H62" s="201" t="s">
        <v>47</v>
      </c>
      <c r="I62" s="195" t="s">
        <v>123</v>
      </c>
      <c r="J62" s="195" t="s">
        <v>123</v>
      </c>
      <c r="K62" s="195" t="s">
        <v>124</v>
      </c>
      <c r="L62" s="202" t="s">
        <v>128</v>
      </c>
      <c r="M62" s="195" t="s">
        <v>123</v>
      </c>
      <c r="N62" s="5"/>
    </row>
    <row r="63" spans="1:14" ht="33.75">
      <c r="B63" s="197">
        <v>2</v>
      </c>
      <c r="C63" s="199" t="s">
        <v>48</v>
      </c>
      <c r="D63" s="195">
        <v>1964</v>
      </c>
      <c r="E63" s="200">
        <v>162713.71</v>
      </c>
      <c r="F63" s="195">
        <v>380</v>
      </c>
      <c r="G63" s="198" t="s">
        <v>91</v>
      </c>
      <c r="H63" s="201" t="s">
        <v>49</v>
      </c>
      <c r="I63" s="195" t="s">
        <v>123</v>
      </c>
      <c r="J63" s="195" t="s">
        <v>123</v>
      </c>
      <c r="K63" s="195" t="s">
        <v>124</v>
      </c>
      <c r="L63" s="202" t="s">
        <v>129</v>
      </c>
      <c r="M63" s="195" t="s">
        <v>123</v>
      </c>
      <c r="N63" s="5"/>
    </row>
    <row r="64" spans="1:14" ht="33.75">
      <c r="B64" s="194">
        <v>3</v>
      </c>
      <c r="C64" s="193" t="s">
        <v>50</v>
      </c>
      <c r="D64" s="195">
        <v>2010</v>
      </c>
      <c r="E64" s="203">
        <v>27476.93</v>
      </c>
      <c r="F64" s="196">
        <v>108</v>
      </c>
      <c r="G64" s="198" t="s">
        <v>91</v>
      </c>
      <c r="H64" s="201" t="s">
        <v>51</v>
      </c>
      <c r="I64" s="195" t="s">
        <v>123</v>
      </c>
      <c r="J64" s="195" t="s">
        <v>123</v>
      </c>
      <c r="K64" s="195" t="s">
        <v>124</v>
      </c>
      <c r="L64" s="202" t="s">
        <v>130</v>
      </c>
      <c r="M64" s="195" t="s">
        <v>123</v>
      </c>
      <c r="N64" s="5"/>
    </row>
    <row r="65" spans="2:14">
      <c r="B65" s="366" t="s">
        <v>7</v>
      </c>
      <c r="C65" s="367"/>
      <c r="D65" s="368"/>
      <c r="E65" s="8">
        <f>SUM(E62:E64)</f>
        <v>407833.79</v>
      </c>
      <c r="F65" s="8"/>
      <c r="G65" s="56"/>
      <c r="H65" s="86"/>
      <c r="I65" s="102"/>
      <c r="J65" s="102"/>
      <c r="K65" s="102"/>
      <c r="L65" s="72"/>
      <c r="M65" s="102"/>
      <c r="N65" s="153"/>
    </row>
    <row r="66" spans="2:14">
      <c r="N66" s="5"/>
    </row>
    <row r="67" spans="2:14">
      <c r="B67" s="47" t="s">
        <v>26</v>
      </c>
      <c r="C67" s="363" t="s">
        <v>514</v>
      </c>
      <c r="D67" s="364"/>
      <c r="E67" s="364"/>
      <c r="F67" s="364"/>
      <c r="G67" s="364"/>
      <c r="H67" s="364"/>
      <c r="I67" s="364"/>
      <c r="J67" s="364"/>
      <c r="K67" s="364"/>
      <c r="L67" s="364"/>
      <c r="M67" s="365"/>
      <c r="N67" s="5"/>
    </row>
    <row r="68" spans="2:14" ht="25.5">
      <c r="B68" s="307">
        <v>1</v>
      </c>
      <c r="C68" s="354" t="s">
        <v>517</v>
      </c>
      <c r="D68" s="351"/>
      <c r="E68" s="312">
        <v>1255432.6000000001</v>
      </c>
      <c r="F68" s="317">
        <v>212</v>
      </c>
      <c r="G68" s="362" t="s">
        <v>537</v>
      </c>
      <c r="H68" s="369" t="s">
        <v>515</v>
      </c>
      <c r="I68" s="143"/>
      <c r="J68" s="143"/>
      <c r="K68" s="143" t="s">
        <v>124</v>
      </c>
      <c r="L68" s="125" t="s">
        <v>205</v>
      </c>
      <c r="M68" s="314"/>
      <c r="N68" s="153"/>
    </row>
    <row r="69" spans="2:14" ht="69" customHeight="1">
      <c r="B69" s="307">
        <v>2</v>
      </c>
      <c r="C69" s="354" t="s">
        <v>518</v>
      </c>
      <c r="D69" s="351"/>
      <c r="E69" s="312">
        <f>75000+17075.29+29500</f>
        <v>121575.29000000001</v>
      </c>
      <c r="F69" s="317"/>
      <c r="G69" s="353" t="s">
        <v>538</v>
      </c>
      <c r="H69" s="370"/>
      <c r="I69" s="143"/>
      <c r="J69" s="143"/>
      <c r="K69" s="143"/>
      <c r="L69" s="352" t="s">
        <v>539</v>
      </c>
      <c r="M69" s="314"/>
      <c r="N69" s="153"/>
    </row>
    <row r="70" spans="2:14">
      <c r="B70" s="366" t="s">
        <v>7</v>
      </c>
      <c r="C70" s="367"/>
      <c r="D70" s="368"/>
      <c r="E70" s="8">
        <f>SUM(E68:E69)</f>
        <v>1377007.8900000001</v>
      </c>
      <c r="F70" s="8"/>
      <c r="G70" s="56"/>
      <c r="H70" s="86"/>
      <c r="I70" s="102"/>
      <c r="J70" s="102"/>
      <c r="K70" s="102"/>
      <c r="L70" s="72"/>
      <c r="M70" s="102"/>
      <c r="N70" s="153"/>
    </row>
    <row r="71" spans="2:14">
      <c r="I71" s="304"/>
      <c r="J71" s="304"/>
      <c r="K71" s="304"/>
      <c r="M71" s="304"/>
      <c r="N71" s="153"/>
    </row>
    <row r="72" spans="2:14">
      <c r="I72" s="304"/>
      <c r="J72" s="304"/>
      <c r="K72" s="304"/>
      <c r="M72" s="304"/>
      <c r="N72" s="153"/>
    </row>
    <row r="73" spans="2:14">
      <c r="E73" s="42">
        <f>E31+E36+E43+E49+E55+E65+E70</f>
        <v>30413173.449999999</v>
      </c>
      <c r="N73" s="5"/>
    </row>
  </sheetData>
  <mergeCells count="21">
    <mergeCell ref="L1:M1"/>
    <mergeCell ref="C3:M3"/>
    <mergeCell ref="C33:M33"/>
    <mergeCell ref="A45:A49"/>
    <mergeCell ref="B49:D49"/>
    <mergeCell ref="B31:D31"/>
    <mergeCell ref="B36:D36"/>
    <mergeCell ref="C38:M38"/>
    <mergeCell ref="C45:M45"/>
    <mergeCell ref="A39:A43"/>
    <mergeCell ref="B43:D43"/>
    <mergeCell ref="B55:D55"/>
    <mergeCell ref="B59:D59"/>
    <mergeCell ref="C52:M52"/>
    <mergeCell ref="C57:M57"/>
    <mergeCell ref="A51:XFD51"/>
    <mergeCell ref="C67:M67"/>
    <mergeCell ref="B70:D70"/>
    <mergeCell ref="H68:H69"/>
    <mergeCell ref="C61:M61"/>
    <mergeCell ref="B65:D65"/>
  </mergeCells>
  <phoneticPr fontId="0" type="noConversion"/>
  <printOptions horizontalCentered="1"/>
  <pageMargins left="0.23622047244094491" right="0.39370078740157483" top="0.54" bottom="0.19685039370078741" header="0.24" footer="0.23622047244094491"/>
  <pageSetup paperSize="9" scale="53" fitToHeight="0" orientation="landscape" r:id="rId1"/>
  <headerFooter alignWithMargins="0">
    <oddHeader>&amp;R&amp;"Arial,Pogrubiony"&amp;12&amp;Utabela nr 1
&amp;"Arial,Pogrubiona kursywa"&amp;UWykaz budynków i budowli</oddHeader>
  </headerFooter>
  <rowBreaks count="1" manualBreakCount="1">
    <brk id="23" min="1" max="1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19"/>
  <sheetViews>
    <sheetView zoomScaleNormal="100" zoomScaleSheetLayoutView="100" workbookViewId="0">
      <selection activeCell="B6" sqref="B6"/>
    </sheetView>
  </sheetViews>
  <sheetFormatPr defaultColWidth="9.140625" defaultRowHeight="12.75"/>
  <cols>
    <col min="1" max="1" width="9.140625" style="2" customWidth="1"/>
    <col min="2" max="2" width="33.7109375" style="2" customWidth="1"/>
    <col min="3" max="3" width="22.85546875" style="2" customWidth="1"/>
    <col min="4" max="4" width="18.7109375" style="2" customWidth="1"/>
    <col min="5" max="16384" width="9.140625" style="2"/>
  </cols>
  <sheetData>
    <row r="1" spans="1:4">
      <c r="C1" s="372" t="s">
        <v>510</v>
      </c>
      <c r="D1" s="372"/>
    </row>
    <row r="3" spans="1:4" ht="41.25" customHeight="1">
      <c r="A3" s="60" t="s">
        <v>5</v>
      </c>
      <c r="B3" s="61" t="s">
        <v>14</v>
      </c>
      <c r="C3" s="62" t="s">
        <v>15</v>
      </c>
      <c r="D3" s="62" t="s">
        <v>16</v>
      </c>
    </row>
    <row r="4" spans="1:4" ht="30" customHeight="1">
      <c r="A4" s="381">
        <v>1</v>
      </c>
      <c r="B4" s="63" t="s">
        <v>67</v>
      </c>
      <c r="C4" s="229">
        <v>4674137.04</v>
      </c>
      <c r="D4" s="109">
        <v>0</v>
      </c>
    </row>
    <row r="5" spans="1:4" ht="39.75" customHeight="1">
      <c r="A5" s="382"/>
      <c r="B5" s="94" t="s">
        <v>543</v>
      </c>
      <c r="C5" s="315">
        <f>172650.09+1999</f>
        <v>174649.09</v>
      </c>
      <c r="D5" s="315">
        <v>11415.34</v>
      </c>
    </row>
    <row r="6" spans="1:4" s="339" customFormat="1" ht="51">
      <c r="A6" s="383"/>
      <c r="B6" s="329" t="s">
        <v>542</v>
      </c>
      <c r="C6" s="338">
        <v>597484.9</v>
      </c>
      <c r="D6" s="109">
        <v>0</v>
      </c>
    </row>
    <row r="7" spans="1:4" s="5" customFormat="1" ht="30" customHeight="1">
      <c r="A7" s="55">
        <v>2</v>
      </c>
      <c r="B7" s="123" t="s">
        <v>262</v>
      </c>
      <c r="C7" s="239">
        <f>597752.9+25828+2280</f>
        <v>625860.9</v>
      </c>
      <c r="D7" s="239">
        <v>0</v>
      </c>
    </row>
    <row r="8" spans="1:4" s="5" customFormat="1" ht="30" customHeight="1">
      <c r="A8" s="55">
        <v>3</v>
      </c>
      <c r="B8" s="52" t="s">
        <v>39</v>
      </c>
      <c r="C8" s="338">
        <v>436651.48</v>
      </c>
      <c r="D8" s="338">
        <v>32063.27</v>
      </c>
    </row>
    <row r="9" spans="1:4" s="5" customFormat="1" ht="30" customHeight="1">
      <c r="A9" s="51">
        <v>4</v>
      </c>
      <c r="B9" s="290" t="s">
        <v>40</v>
      </c>
      <c r="C9" s="289">
        <f>355047.73+35063</f>
        <v>390110.73</v>
      </c>
      <c r="D9" s="289">
        <v>20626.259999999998</v>
      </c>
    </row>
    <row r="10" spans="1:4" s="5" customFormat="1" ht="30" customHeight="1">
      <c r="A10" s="55">
        <v>5</v>
      </c>
      <c r="B10" s="94" t="s">
        <v>43</v>
      </c>
      <c r="C10" s="266">
        <v>309692.37</v>
      </c>
      <c r="D10" s="266">
        <v>24280.95</v>
      </c>
    </row>
    <row r="11" spans="1:4" ht="30" customHeight="1">
      <c r="A11" s="51">
        <v>6</v>
      </c>
      <c r="B11" s="52" t="s">
        <v>102</v>
      </c>
      <c r="C11" s="221">
        <v>69350.36</v>
      </c>
      <c r="D11" s="109">
        <v>0</v>
      </c>
    </row>
    <row r="12" spans="1:4" ht="30" customHeight="1">
      <c r="A12" s="55">
        <v>7</v>
      </c>
      <c r="B12" s="94" t="s">
        <v>144</v>
      </c>
      <c r="C12" s="204">
        <v>118669.49</v>
      </c>
      <c r="D12" s="204">
        <v>218510.51</v>
      </c>
    </row>
    <row r="13" spans="1:4" ht="30" customHeight="1">
      <c r="A13" s="307">
        <v>8</v>
      </c>
      <c r="B13" s="316" t="s">
        <v>516</v>
      </c>
      <c r="C13" s="204">
        <f>62300+19188+5443.44</f>
        <v>86931.44</v>
      </c>
      <c r="D13" s="204">
        <v>0</v>
      </c>
    </row>
    <row r="14" spans="1:4" ht="29.25" customHeight="1">
      <c r="A14" s="64"/>
      <c r="B14" s="60" t="s">
        <v>7</v>
      </c>
      <c r="C14" s="151">
        <f>SUM(C4:C13)</f>
        <v>7483537.8000000017</v>
      </c>
      <c r="D14" s="65">
        <f>SUM(D4:D13)</f>
        <v>306896.33</v>
      </c>
    </row>
    <row r="15" spans="1:4" ht="29.25" customHeight="1"/>
    <row r="16" spans="1:4">
      <c r="C16" s="118"/>
    </row>
    <row r="19" spans="3:3">
      <c r="C19" s="118"/>
    </row>
  </sheetData>
  <mergeCells count="2">
    <mergeCell ref="C1:D1"/>
    <mergeCell ref="A4:A6"/>
  </mergeCells>
  <pageMargins left="0.7" right="0.7" top="0.75" bottom="0.75" header="0.3" footer="0.3"/>
  <pageSetup paperSize="9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3">
    <pageSetUpPr fitToPage="1"/>
  </sheetPr>
  <dimension ref="A1:I252"/>
  <sheetViews>
    <sheetView tabSelected="1" view="pageBreakPreview" zoomScaleNormal="100" zoomScaleSheetLayoutView="100" workbookViewId="0">
      <selection activeCell="E47" sqref="E47"/>
    </sheetView>
  </sheetViews>
  <sheetFormatPr defaultColWidth="9.140625" defaultRowHeight="12.75"/>
  <cols>
    <col min="1" max="1" width="5" style="46" customWidth="1"/>
    <col min="2" max="2" width="49.7109375" style="4" customWidth="1"/>
    <col min="3" max="3" width="17.140625" style="46" customWidth="1"/>
    <col min="4" max="4" width="19.85546875" style="6" customWidth="1"/>
    <col min="5" max="5" width="19.5703125" style="2" customWidth="1"/>
    <col min="6" max="6" width="15.85546875" style="2" bestFit="1" customWidth="1"/>
    <col min="7" max="7" width="13.85546875" style="2" bestFit="1" customWidth="1"/>
    <col min="8" max="8" width="9.140625" style="2"/>
    <col min="9" max="9" width="13.85546875" style="2" bestFit="1" customWidth="1"/>
    <col min="10" max="16384" width="9.140625" style="2"/>
  </cols>
  <sheetData>
    <row r="1" spans="1:9">
      <c r="A1" s="44"/>
      <c r="D1" s="28" t="s">
        <v>511</v>
      </c>
    </row>
    <row r="2" spans="1:9">
      <c r="A2" s="68" t="s">
        <v>105</v>
      </c>
      <c r="D2" s="28"/>
    </row>
    <row r="3" spans="1:9">
      <c r="A3" s="44"/>
      <c r="D3" s="28" t="s">
        <v>11</v>
      </c>
    </row>
    <row r="4" spans="1:9" ht="25.5">
      <c r="A4" s="110" t="s">
        <v>106</v>
      </c>
      <c r="B4" s="110" t="s">
        <v>3</v>
      </c>
      <c r="C4" s="110" t="s">
        <v>4</v>
      </c>
      <c r="D4" s="9" t="s">
        <v>2</v>
      </c>
      <c r="E4" s="11"/>
    </row>
    <row r="5" spans="1:9">
      <c r="A5" s="128">
        <v>1</v>
      </c>
      <c r="B5" s="131" t="s">
        <v>169</v>
      </c>
      <c r="C5" s="128">
        <v>2017</v>
      </c>
      <c r="D5" s="132">
        <v>24192.87</v>
      </c>
      <c r="I5" s="116"/>
    </row>
    <row r="6" spans="1:9">
      <c r="A6" s="128">
        <v>2</v>
      </c>
      <c r="B6" s="131" t="s">
        <v>487</v>
      </c>
      <c r="C6" s="128">
        <v>2021</v>
      </c>
      <c r="D6" s="132">
        <v>4608.8100000000004</v>
      </c>
      <c r="I6" s="116"/>
    </row>
    <row r="7" spans="1:9">
      <c r="A7" s="128">
        <v>3</v>
      </c>
      <c r="B7" s="131" t="s">
        <v>239</v>
      </c>
      <c r="C7" s="128">
        <v>2020</v>
      </c>
      <c r="D7" s="132">
        <v>25276.5</v>
      </c>
      <c r="I7" s="116"/>
    </row>
    <row r="8" spans="1:9" ht="25.5">
      <c r="A8" s="128">
        <v>4</v>
      </c>
      <c r="B8" s="131" t="s">
        <v>240</v>
      </c>
      <c r="C8" s="128">
        <v>2020</v>
      </c>
      <c r="D8" s="132">
        <v>19987.5</v>
      </c>
      <c r="I8" s="116"/>
    </row>
    <row r="9" spans="1:9" s="5" customFormat="1">
      <c r="A9" s="128">
        <v>5</v>
      </c>
      <c r="B9" s="131" t="s">
        <v>241</v>
      </c>
      <c r="C9" s="128">
        <v>2017</v>
      </c>
      <c r="D9" s="132">
        <v>1341.36</v>
      </c>
      <c r="I9" s="117"/>
    </row>
    <row r="10" spans="1:9" s="5" customFormat="1">
      <c r="A10" s="128">
        <v>6</v>
      </c>
      <c r="B10" s="131" t="s">
        <v>242</v>
      </c>
      <c r="C10" s="128">
        <v>2017</v>
      </c>
      <c r="D10" s="132">
        <v>577</v>
      </c>
      <c r="I10" s="117"/>
    </row>
    <row r="11" spans="1:9" s="5" customFormat="1">
      <c r="A11" s="128">
        <v>7</v>
      </c>
      <c r="B11" s="133" t="s">
        <v>488</v>
      </c>
      <c r="C11" s="129">
        <v>2021</v>
      </c>
      <c r="D11" s="134">
        <v>7549.74</v>
      </c>
      <c r="I11" s="117"/>
    </row>
    <row r="12" spans="1:9" s="5" customFormat="1">
      <c r="A12" s="124">
        <v>8</v>
      </c>
      <c r="B12" s="125" t="s">
        <v>243</v>
      </c>
      <c r="C12" s="126">
        <v>2020</v>
      </c>
      <c r="D12" s="127">
        <v>388</v>
      </c>
      <c r="I12" s="117"/>
    </row>
    <row r="13" spans="1:9" s="5" customFormat="1">
      <c r="A13" s="124">
        <v>9</v>
      </c>
      <c r="B13" s="125" t="s">
        <v>244</v>
      </c>
      <c r="C13" s="126">
        <v>2019</v>
      </c>
      <c r="D13" s="127">
        <v>2688.18</v>
      </c>
      <c r="I13" s="117"/>
    </row>
    <row r="14" spans="1:9" s="5" customFormat="1">
      <c r="A14" s="124">
        <v>10</v>
      </c>
      <c r="B14" s="125" t="s">
        <v>244</v>
      </c>
      <c r="C14" s="126">
        <v>2017</v>
      </c>
      <c r="D14" s="127">
        <v>730</v>
      </c>
      <c r="I14" s="117"/>
    </row>
    <row r="15" spans="1:9" s="5" customFormat="1">
      <c r="A15" s="128">
        <v>11</v>
      </c>
      <c r="B15" s="125" t="s">
        <v>166</v>
      </c>
      <c r="C15" s="126">
        <v>2017</v>
      </c>
      <c r="D15" s="127">
        <v>1075.9000000000001</v>
      </c>
      <c r="I15" s="117"/>
    </row>
    <row r="16" spans="1:9" s="5" customFormat="1">
      <c r="A16" s="128">
        <v>12</v>
      </c>
      <c r="B16" s="125" t="s">
        <v>167</v>
      </c>
      <c r="C16" s="126">
        <v>2017</v>
      </c>
      <c r="D16" s="127">
        <v>961.56</v>
      </c>
      <c r="I16" s="117"/>
    </row>
    <row r="17" spans="1:9" s="5" customFormat="1">
      <c r="A17" s="129">
        <v>13</v>
      </c>
      <c r="B17" s="130" t="s">
        <v>168</v>
      </c>
      <c r="C17" s="154">
        <v>2017</v>
      </c>
      <c r="D17" s="127">
        <v>1349</v>
      </c>
      <c r="I17" s="117"/>
    </row>
    <row r="18" spans="1:9" s="5" customFormat="1">
      <c r="A18" s="126">
        <v>14</v>
      </c>
      <c r="B18" s="125" t="s">
        <v>176</v>
      </c>
      <c r="C18" s="126">
        <v>2017</v>
      </c>
      <c r="D18" s="127">
        <v>1300</v>
      </c>
      <c r="I18" s="117"/>
    </row>
    <row r="19" spans="1:9" s="5" customFormat="1">
      <c r="A19" s="126">
        <v>15</v>
      </c>
      <c r="B19" s="125" t="s">
        <v>177</v>
      </c>
      <c r="C19" s="126">
        <v>2016</v>
      </c>
      <c r="D19" s="127">
        <v>2988</v>
      </c>
      <c r="I19" s="117"/>
    </row>
    <row r="20" spans="1:9" s="5" customFormat="1">
      <c r="A20" s="126">
        <v>16</v>
      </c>
      <c r="B20" s="125" t="s">
        <v>489</v>
      </c>
      <c r="C20" s="126">
        <v>2021</v>
      </c>
      <c r="D20" s="127">
        <v>2490.75</v>
      </c>
      <c r="I20" s="117"/>
    </row>
    <row r="21" spans="1:9" s="5" customFormat="1">
      <c r="A21" s="126">
        <v>17</v>
      </c>
      <c r="B21" s="125" t="s">
        <v>245</v>
      </c>
      <c r="C21" s="126">
        <v>2020</v>
      </c>
      <c r="D21" s="127">
        <v>35881.56</v>
      </c>
      <c r="I21" s="117"/>
    </row>
    <row r="22" spans="1:9" s="5" customFormat="1">
      <c r="A22" s="126">
        <v>18</v>
      </c>
      <c r="B22" s="125" t="s">
        <v>207</v>
      </c>
      <c r="C22" s="126">
        <v>2019</v>
      </c>
      <c r="D22" s="127">
        <v>29125.17</v>
      </c>
      <c r="I22" s="117"/>
    </row>
    <row r="23" spans="1:9" s="5" customFormat="1">
      <c r="A23" s="126">
        <v>19</v>
      </c>
      <c r="B23" s="125" t="s">
        <v>208</v>
      </c>
      <c r="C23" s="126">
        <v>2019</v>
      </c>
      <c r="D23" s="127">
        <v>56487.5</v>
      </c>
      <c r="I23" s="117"/>
    </row>
    <row r="24" spans="1:9" s="5" customFormat="1">
      <c r="A24" s="126">
        <v>20</v>
      </c>
      <c r="B24" s="125" t="s">
        <v>209</v>
      </c>
      <c r="C24" s="126">
        <v>2019</v>
      </c>
      <c r="D24" s="127">
        <v>4649.3999999999996</v>
      </c>
      <c r="I24" s="117"/>
    </row>
    <row r="25" spans="1:9" s="5" customFormat="1">
      <c r="A25" s="126">
        <v>21</v>
      </c>
      <c r="B25" s="125" t="s">
        <v>210</v>
      </c>
      <c r="C25" s="126">
        <v>2019</v>
      </c>
      <c r="D25" s="127">
        <v>3896.64</v>
      </c>
      <c r="I25" s="117"/>
    </row>
    <row r="26" spans="1:9" s="5" customFormat="1">
      <c r="A26" s="126">
        <v>22</v>
      </c>
      <c r="B26" s="125" t="s">
        <v>211</v>
      </c>
      <c r="C26" s="126">
        <v>2019</v>
      </c>
      <c r="D26" s="127">
        <v>533.09</v>
      </c>
      <c r="I26" s="117"/>
    </row>
    <row r="27" spans="1:9" s="5" customFormat="1">
      <c r="A27" s="126">
        <v>23</v>
      </c>
      <c r="B27" s="125" t="s">
        <v>490</v>
      </c>
      <c r="C27" s="126">
        <v>2021</v>
      </c>
      <c r="D27" s="127">
        <v>3000</v>
      </c>
      <c r="I27" s="117"/>
    </row>
    <row r="28" spans="1:9" s="5" customFormat="1">
      <c r="A28" s="126">
        <v>24</v>
      </c>
      <c r="B28" s="125" t="s">
        <v>491</v>
      </c>
      <c r="C28" s="126">
        <v>2021</v>
      </c>
      <c r="D28" s="127">
        <v>6000</v>
      </c>
      <c r="I28" s="117"/>
    </row>
    <row r="29" spans="1:9" s="5" customFormat="1">
      <c r="A29" s="126">
        <v>25</v>
      </c>
      <c r="B29" s="125" t="s">
        <v>212</v>
      </c>
      <c r="C29" s="126">
        <v>2019</v>
      </c>
      <c r="D29" s="127">
        <v>721.71</v>
      </c>
      <c r="I29" s="117"/>
    </row>
    <row r="30" spans="1:9" ht="13.5" customHeight="1">
      <c r="A30" s="389" t="s">
        <v>92</v>
      </c>
      <c r="B30" s="390"/>
      <c r="C30" s="391"/>
      <c r="D30" s="8">
        <f>SUM(D5:D29)</f>
        <v>237800.23999999996</v>
      </c>
      <c r="E30" s="153"/>
    </row>
    <row r="31" spans="1:9">
      <c r="A31" s="44"/>
      <c r="D31" s="28"/>
    </row>
    <row r="32" spans="1:9">
      <c r="A32" s="44"/>
      <c r="D32" s="28" t="s">
        <v>13</v>
      </c>
      <c r="E32" s="230"/>
    </row>
    <row r="33" spans="1:9">
      <c r="A33" s="44"/>
      <c r="D33" s="28"/>
      <c r="E33" s="231"/>
      <c r="I33" s="7"/>
    </row>
    <row r="34" spans="1:9" ht="26.25" customHeight="1">
      <c r="A34" s="110" t="s">
        <v>0</v>
      </c>
      <c r="B34" s="110" t="s">
        <v>3</v>
      </c>
      <c r="C34" s="110" t="s">
        <v>4</v>
      </c>
      <c r="D34" s="9" t="s">
        <v>2</v>
      </c>
      <c r="E34" s="232"/>
    </row>
    <row r="35" spans="1:9" ht="15" customHeight="1">
      <c r="A35" s="135">
        <v>1</v>
      </c>
      <c r="B35" s="136" t="s">
        <v>178</v>
      </c>
      <c r="C35" s="135">
        <v>2017</v>
      </c>
      <c r="D35" s="127">
        <v>3550</v>
      </c>
      <c r="E35" s="5"/>
    </row>
    <row r="36" spans="1:9" ht="15" customHeight="1">
      <c r="A36" s="137">
        <v>2</v>
      </c>
      <c r="B36" s="136" t="s">
        <v>246</v>
      </c>
      <c r="C36" s="135">
        <v>2018</v>
      </c>
      <c r="D36" s="127">
        <v>16912.5</v>
      </c>
      <c r="E36" s="153"/>
    </row>
    <row r="37" spans="1:9" ht="15" customHeight="1">
      <c r="A37" s="135">
        <v>3</v>
      </c>
      <c r="B37" s="136" t="s">
        <v>492</v>
      </c>
      <c r="C37" s="135">
        <v>2021</v>
      </c>
      <c r="D37" s="127">
        <v>14652.99</v>
      </c>
      <c r="E37" s="5"/>
    </row>
    <row r="38" spans="1:9" ht="15" customHeight="1">
      <c r="A38" s="137">
        <v>4</v>
      </c>
      <c r="B38" s="125" t="s">
        <v>247</v>
      </c>
      <c r="C38" s="126">
        <v>2020</v>
      </c>
      <c r="D38" s="127">
        <v>2750</v>
      </c>
      <c r="E38" s="153"/>
    </row>
    <row r="39" spans="1:9" s="5" customFormat="1" ht="15" customHeight="1">
      <c r="A39" s="137">
        <v>5</v>
      </c>
      <c r="B39" s="125" t="s">
        <v>248</v>
      </c>
      <c r="C39" s="126">
        <v>2020</v>
      </c>
      <c r="D39" s="127">
        <v>4494.42</v>
      </c>
    </row>
    <row r="40" spans="1:9" s="5" customFormat="1" ht="15" customHeight="1">
      <c r="A40" s="137">
        <v>6</v>
      </c>
      <c r="B40" s="125" t="s">
        <v>249</v>
      </c>
      <c r="C40" s="126">
        <v>2020</v>
      </c>
      <c r="D40" s="127">
        <v>3850</v>
      </c>
      <c r="E40" s="2"/>
    </row>
    <row r="41" spans="1:9" s="5" customFormat="1" ht="15" customHeight="1">
      <c r="A41" s="135">
        <v>7</v>
      </c>
      <c r="B41" s="125" t="s">
        <v>250</v>
      </c>
      <c r="C41" s="126">
        <v>2017</v>
      </c>
      <c r="D41" s="127">
        <v>2669</v>
      </c>
      <c r="E41" s="2"/>
    </row>
    <row r="42" spans="1:9" s="5" customFormat="1" ht="15" customHeight="1">
      <c r="A42" s="135">
        <v>8</v>
      </c>
      <c r="B42" s="125" t="s">
        <v>179</v>
      </c>
      <c r="C42" s="126">
        <v>2018</v>
      </c>
      <c r="D42" s="127">
        <v>1933.85</v>
      </c>
      <c r="E42" s="2"/>
    </row>
    <row r="43" spans="1:9" s="5" customFormat="1" ht="15" customHeight="1">
      <c r="A43" s="135">
        <v>9</v>
      </c>
      <c r="B43" s="125" t="s">
        <v>213</v>
      </c>
      <c r="C43" s="126">
        <v>2019</v>
      </c>
      <c r="D43" s="127">
        <v>2111.36</v>
      </c>
      <c r="E43" s="2"/>
    </row>
    <row r="44" spans="1:9" s="5" customFormat="1" ht="15" customHeight="1">
      <c r="A44" s="135">
        <v>10</v>
      </c>
      <c r="B44" s="138" t="s">
        <v>493</v>
      </c>
      <c r="C44" s="126">
        <v>2021</v>
      </c>
      <c r="D44" s="139">
        <v>2500</v>
      </c>
      <c r="E44" s="2"/>
    </row>
    <row r="45" spans="1:9" s="5" customFormat="1" ht="15" customHeight="1">
      <c r="A45" s="135">
        <v>11</v>
      </c>
      <c r="B45" s="138" t="s">
        <v>494</v>
      </c>
      <c r="C45" s="126">
        <v>2021</v>
      </c>
      <c r="D45" s="139">
        <v>11650</v>
      </c>
      <c r="E45" s="2"/>
    </row>
    <row r="46" spans="1:9" s="5" customFormat="1" ht="15" customHeight="1">
      <c r="A46" s="135">
        <v>12</v>
      </c>
      <c r="B46" s="138" t="s">
        <v>495</v>
      </c>
      <c r="C46" s="126">
        <v>2021</v>
      </c>
      <c r="D46" s="139">
        <v>10667.23</v>
      </c>
      <c r="E46" s="2"/>
    </row>
    <row r="47" spans="1:9" s="5" customFormat="1" ht="15" customHeight="1">
      <c r="A47" s="135">
        <v>13</v>
      </c>
      <c r="B47" s="138" t="s">
        <v>496</v>
      </c>
      <c r="C47" s="126">
        <v>2021</v>
      </c>
      <c r="D47" s="139">
        <v>7454.04</v>
      </c>
      <c r="E47" s="2"/>
    </row>
    <row r="48" spans="1:9" s="5" customFormat="1" ht="15" customHeight="1">
      <c r="A48" s="135">
        <v>14</v>
      </c>
      <c r="B48" s="138" t="s">
        <v>497</v>
      </c>
      <c r="C48" s="126">
        <v>2021</v>
      </c>
      <c r="D48" s="139">
        <v>3016.03</v>
      </c>
      <c r="E48" s="2"/>
      <c r="F48" s="153"/>
    </row>
    <row r="49" spans="1:5" s="5" customFormat="1" ht="15" customHeight="1">
      <c r="A49" s="135">
        <v>15</v>
      </c>
      <c r="B49" s="138" t="s">
        <v>214</v>
      </c>
      <c r="C49" s="126">
        <v>2019</v>
      </c>
      <c r="D49" s="139">
        <v>3847</v>
      </c>
      <c r="E49" s="233"/>
    </row>
    <row r="50" spans="1:5" s="5" customFormat="1" ht="15" customHeight="1">
      <c r="A50" s="140">
        <v>16</v>
      </c>
      <c r="B50" s="141" t="s">
        <v>251</v>
      </c>
      <c r="C50" s="234">
        <v>2020</v>
      </c>
      <c r="D50" s="142">
        <v>1180</v>
      </c>
      <c r="E50" s="235" t="s">
        <v>252</v>
      </c>
    </row>
    <row r="51" spans="1:5" s="5" customFormat="1" ht="15" customHeight="1">
      <c r="A51" s="355">
        <v>17</v>
      </c>
      <c r="B51" s="356" t="s">
        <v>253</v>
      </c>
      <c r="C51" s="357">
        <v>2020</v>
      </c>
      <c r="D51" s="358">
        <v>110075</v>
      </c>
      <c r="E51" s="236" t="s">
        <v>229</v>
      </c>
    </row>
    <row r="52" spans="1:5" s="5" customFormat="1" ht="15" customHeight="1">
      <c r="A52" s="359">
        <v>18</v>
      </c>
      <c r="B52" s="360" t="s">
        <v>541</v>
      </c>
      <c r="C52" s="359">
        <v>2021</v>
      </c>
      <c r="D52" s="361">
        <v>79999.199999999997</v>
      </c>
      <c r="E52" s="46"/>
    </row>
    <row r="53" spans="1:5" s="5" customFormat="1" ht="15" customHeight="1">
      <c r="A53" s="359">
        <v>19</v>
      </c>
      <c r="B53" s="360" t="s">
        <v>540</v>
      </c>
      <c r="C53" s="359">
        <v>2021</v>
      </c>
      <c r="D53" s="361">
        <v>28368.720000000001</v>
      </c>
      <c r="E53" s="46"/>
    </row>
    <row r="54" spans="1:5" ht="12.75" customHeight="1">
      <c r="A54" s="392"/>
      <c r="B54" s="393"/>
      <c r="C54" s="394"/>
      <c r="D54" s="26">
        <f>SUM(D35:D53)</f>
        <v>311681.33999999997</v>
      </c>
      <c r="E54" s="3"/>
    </row>
    <row r="55" spans="1:5" s="5" customFormat="1" ht="12.75" customHeight="1">
      <c r="A55" s="322"/>
      <c r="B55" s="322"/>
      <c r="C55" s="322"/>
      <c r="D55" s="323"/>
      <c r="E55" s="230"/>
    </row>
    <row r="56" spans="1:5">
      <c r="A56" s="68" t="s">
        <v>543</v>
      </c>
    </row>
    <row r="57" spans="1:5">
      <c r="A57" s="68"/>
    </row>
    <row r="58" spans="1:5">
      <c r="A58" s="44"/>
      <c r="D58" s="28" t="s">
        <v>11</v>
      </c>
    </row>
    <row r="59" spans="1:5">
      <c r="A59" s="44"/>
      <c r="D59" s="28"/>
    </row>
    <row r="60" spans="1:5" ht="25.5">
      <c r="A60" s="110" t="s">
        <v>0</v>
      </c>
      <c r="B60" s="110" t="s">
        <v>3</v>
      </c>
      <c r="C60" s="110" t="s">
        <v>4</v>
      </c>
      <c r="D60" s="9" t="s">
        <v>2</v>
      </c>
    </row>
    <row r="61" spans="1:5" s="5" customFormat="1">
      <c r="A61" s="120">
        <v>1</v>
      </c>
      <c r="B61" s="97" t="s">
        <v>157</v>
      </c>
      <c r="C61" s="93">
        <v>2016</v>
      </c>
      <c r="D61" s="318">
        <v>4000</v>
      </c>
    </row>
    <row r="62" spans="1:5" s="5" customFormat="1">
      <c r="A62" s="57">
        <v>2</v>
      </c>
      <c r="B62" s="97" t="s">
        <v>158</v>
      </c>
      <c r="C62" s="93">
        <v>2016</v>
      </c>
      <c r="D62" s="318">
        <v>1699</v>
      </c>
    </row>
    <row r="63" spans="1:5">
      <c r="A63" s="384" t="s">
        <v>7</v>
      </c>
      <c r="B63" s="385"/>
      <c r="C63" s="386"/>
      <c r="D63" s="8">
        <f>SUM(D61:D62)</f>
        <v>5699</v>
      </c>
    </row>
    <row r="64" spans="1:5">
      <c r="A64" s="44"/>
      <c r="D64" s="28"/>
    </row>
    <row r="65" spans="1:5">
      <c r="A65" s="44"/>
      <c r="D65" s="28" t="s">
        <v>13</v>
      </c>
    </row>
    <row r="66" spans="1:5">
      <c r="A66" s="44"/>
      <c r="D66" s="28"/>
    </row>
    <row r="67" spans="1:5" ht="25.5">
      <c r="A67" s="110" t="s">
        <v>0</v>
      </c>
      <c r="B67" s="110" t="s">
        <v>3</v>
      </c>
      <c r="C67" s="110" t="s">
        <v>4</v>
      </c>
      <c r="D67" s="9" t="s">
        <v>2</v>
      </c>
    </row>
    <row r="68" spans="1:5" s="5" customFormat="1">
      <c r="A68" s="93">
        <v>1</v>
      </c>
      <c r="B68" s="113" t="s">
        <v>199</v>
      </c>
      <c r="C68" s="55">
        <v>2018</v>
      </c>
      <c r="D68" s="319">
        <v>3712.51</v>
      </c>
    </row>
    <row r="69" spans="1:5" s="5" customFormat="1">
      <c r="A69" s="55">
        <v>2</v>
      </c>
      <c r="B69" s="97" t="s">
        <v>117</v>
      </c>
      <c r="C69" s="93">
        <v>2016</v>
      </c>
      <c r="D69" s="318">
        <v>12500</v>
      </c>
    </row>
    <row r="70" spans="1:5" s="5" customFormat="1">
      <c r="A70" s="93">
        <v>3</v>
      </c>
      <c r="B70" s="121" t="s">
        <v>226</v>
      </c>
      <c r="C70" s="320">
        <v>2019</v>
      </c>
      <c r="D70" s="321">
        <v>8000</v>
      </c>
    </row>
    <row r="71" spans="1:5" s="5" customFormat="1">
      <c r="A71" s="55">
        <v>4</v>
      </c>
      <c r="B71" s="121" t="s">
        <v>226</v>
      </c>
      <c r="C71" s="320">
        <v>2019</v>
      </c>
      <c r="D71" s="321">
        <v>9500</v>
      </c>
    </row>
    <row r="72" spans="1:5" ht="14.25" customHeight="1">
      <c r="A72" s="366" t="s">
        <v>7</v>
      </c>
      <c r="B72" s="367"/>
      <c r="C72" s="368"/>
      <c r="D72" s="8">
        <f>SUM(D68:D71)</f>
        <v>33712.51</v>
      </c>
    </row>
    <row r="73" spans="1:5" ht="12.75" customHeight="1">
      <c r="A73" s="45"/>
      <c r="B73" s="66"/>
      <c r="C73" s="66"/>
      <c r="D73" s="67"/>
      <c r="E73" s="3"/>
    </row>
    <row r="74" spans="1:5">
      <c r="A74" s="68" t="s">
        <v>271</v>
      </c>
    </row>
    <row r="75" spans="1:5">
      <c r="A75" s="44"/>
      <c r="D75" s="28" t="s">
        <v>11</v>
      </c>
    </row>
    <row r="76" spans="1:5">
      <c r="A76" s="44"/>
      <c r="D76" s="28"/>
    </row>
    <row r="77" spans="1:5" ht="25.5">
      <c r="A77" s="110" t="s">
        <v>0</v>
      </c>
      <c r="B77" s="110" t="s">
        <v>3</v>
      </c>
      <c r="C77" s="110" t="s">
        <v>4</v>
      </c>
      <c r="D77" s="9" t="s">
        <v>2</v>
      </c>
    </row>
    <row r="78" spans="1:5">
      <c r="A78" s="243">
        <v>1</v>
      </c>
      <c r="B78" s="244" t="s">
        <v>107</v>
      </c>
      <c r="C78" s="243">
        <v>2016</v>
      </c>
      <c r="D78" s="242">
        <v>6630.61</v>
      </c>
    </row>
    <row r="79" spans="1:5">
      <c r="A79" s="243">
        <v>3</v>
      </c>
      <c r="B79" s="244" t="s">
        <v>216</v>
      </c>
      <c r="C79" s="243">
        <v>2016</v>
      </c>
      <c r="D79" s="242">
        <v>5000</v>
      </c>
    </row>
    <row r="80" spans="1:5">
      <c r="A80" s="243">
        <v>3</v>
      </c>
      <c r="B80" s="240" t="s">
        <v>217</v>
      </c>
      <c r="C80" s="241">
        <v>2019</v>
      </c>
      <c r="D80" s="240">
        <v>20288.57</v>
      </c>
    </row>
    <row r="81" spans="1:4">
      <c r="A81" s="243">
        <v>4</v>
      </c>
      <c r="B81" s="240" t="s">
        <v>218</v>
      </c>
      <c r="C81" s="241">
        <v>2018</v>
      </c>
      <c r="D81" s="245">
        <v>17500</v>
      </c>
    </row>
    <row r="82" spans="1:4">
      <c r="A82" s="243">
        <v>5</v>
      </c>
      <c r="B82" s="240" t="s">
        <v>219</v>
      </c>
      <c r="C82" s="241">
        <v>2016</v>
      </c>
      <c r="D82" s="245">
        <v>7500</v>
      </c>
    </row>
    <row r="83" spans="1:4">
      <c r="A83" s="243">
        <v>6</v>
      </c>
      <c r="B83" s="240" t="s">
        <v>97</v>
      </c>
      <c r="C83" s="241">
        <v>2016</v>
      </c>
      <c r="D83" s="245">
        <v>8000</v>
      </c>
    </row>
    <row r="84" spans="1:4">
      <c r="A84" s="243">
        <v>7</v>
      </c>
      <c r="B84" s="244" t="s">
        <v>220</v>
      </c>
      <c r="C84" s="243">
        <v>2018</v>
      </c>
      <c r="D84" s="242">
        <v>25276.5</v>
      </c>
    </row>
    <row r="85" spans="1:4" ht="25.5">
      <c r="A85" s="246">
        <v>8</v>
      </c>
      <c r="B85" s="247" t="s">
        <v>145</v>
      </c>
      <c r="C85" s="248">
        <v>2016</v>
      </c>
      <c r="D85" s="242">
        <v>6685</v>
      </c>
    </row>
    <row r="86" spans="1:4" ht="25.5">
      <c r="A86" s="246">
        <v>9</v>
      </c>
      <c r="B86" s="247" t="s">
        <v>147</v>
      </c>
      <c r="C86" s="248">
        <v>2016</v>
      </c>
      <c r="D86" s="242">
        <v>4100</v>
      </c>
    </row>
    <row r="87" spans="1:4">
      <c r="A87" s="246">
        <v>10</v>
      </c>
      <c r="B87" s="247" t="s">
        <v>149</v>
      </c>
      <c r="C87" s="248">
        <v>2016</v>
      </c>
      <c r="D87" s="242">
        <v>450</v>
      </c>
    </row>
    <row r="88" spans="1:4">
      <c r="A88" s="246">
        <v>11</v>
      </c>
      <c r="B88" s="247" t="s">
        <v>185</v>
      </c>
      <c r="C88" s="248">
        <v>2017</v>
      </c>
      <c r="D88" s="242">
        <v>553</v>
      </c>
    </row>
    <row r="89" spans="1:4">
      <c r="A89" s="246">
        <v>12</v>
      </c>
      <c r="B89" s="247" t="s">
        <v>107</v>
      </c>
      <c r="C89" s="248">
        <v>2017</v>
      </c>
      <c r="D89" s="242">
        <v>7185</v>
      </c>
    </row>
    <row r="90" spans="1:4">
      <c r="A90" s="246">
        <v>13</v>
      </c>
      <c r="B90" s="247" t="s">
        <v>270</v>
      </c>
      <c r="C90" s="248">
        <v>2019</v>
      </c>
      <c r="D90" s="242">
        <v>42700.01</v>
      </c>
    </row>
    <row r="91" spans="1:4">
      <c r="A91" s="366" t="s">
        <v>7</v>
      </c>
      <c r="B91" s="367"/>
      <c r="C91" s="368"/>
      <c r="D91" s="8">
        <f>SUM(D78:D90)</f>
        <v>151868.69</v>
      </c>
    </row>
    <row r="92" spans="1:4">
      <c r="A92" s="44"/>
      <c r="D92" s="28"/>
    </row>
    <row r="93" spans="1:4">
      <c r="A93" s="44"/>
      <c r="D93" s="28" t="s">
        <v>13</v>
      </c>
    </row>
    <row r="94" spans="1:4">
      <c r="A94" s="44"/>
      <c r="D94" s="28"/>
    </row>
    <row r="95" spans="1:4" ht="25.5">
      <c r="A95" s="110" t="s">
        <v>0</v>
      </c>
      <c r="B95" s="110" t="s">
        <v>3</v>
      </c>
      <c r="C95" s="110" t="s">
        <v>4</v>
      </c>
      <c r="D95" s="9" t="s">
        <v>2</v>
      </c>
    </row>
    <row r="96" spans="1:4">
      <c r="A96" s="253">
        <v>2</v>
      </c>
      <c r="B96" s="250" t="s">
        <v>96</v>
      </c>
      <c r="C96" s="251">
        <v>2016</v>
      </c>
      <c r="D96" s="252">
        <v>3315</v>
      </c>
    </row>
    <row r="97" spans="1:4">
      <c r="A97" s="253">
        <v>3</v>
      </c>
      <c r="B97" s="250" t="s">
        <v>96</v>
      </c>
      <c r="C97" s="251">
        <v>2016</v>
      </c>
      <c r="D97" s="252">
        <v>1500</v>
      </c>
    </row>
    <row r="98" spans="1:4">
      <c r="A98" s="253">
        <v>4</v>
      </c>
      <c r="B98" s="250" t="s">
        <v>249</v>
      </c>
      <c r="C98" s="251">
        <v>2020</v>
      </c>
      <c r="D98" s="252">
        <v>3600</v>
      </c>
    </row>
    <row r="99" spans="1:4">
      <c r="A99" s="253">
        <v>6</v>
      </c>
      <c r="B99" s="250" t="s">
        <v>181</v>
      </c>
      <c r="C99" s="251">
        <v>2018</v>
      </c>
      <c r="D99" s="252">
        <v>3600</v>
      </c>
    </row>
    <row r="100" spans="1:4">
      <c r="A100" s="253">
        <v>7</v>
      </c>
      <c r="B100" s="250" t="s">
        <v>146</v>
      </c>
      <c r="C100" s="251">
        <v>2016</v>
      </c>
      <c r="D100" s="252">
        <v>3315</v>
      </c>
    </row>
    <row r="101" spans="1:4">
      <c r="A101" s="253">
        <v>8</v>
      </c>
      <c r="B101" s="250" t="s">
        <v>148</v>
      </c>
      <c r="C101" s="251">
        <v>2016</v>
      </c>
      <c r="D101" s="252">
        <v>2500</v>
      </c>
    </row>
    <row r="102" spans="1:4">
      <c r="A102" s="253">
        <v>9</v>
      </c>
      <c r="B102" s="250" t="s">
        <v>182</v>
      </c>
      <c r="C102" s="251">
        <v>2016</v>
      </c>
      <c r="D102" s="252">
        <v>3550</v>
      </c>
    </row>
    <row r="103" spans="1:4">
      <c r="A103" s="253">
        <v>10</v>
      </c>
      <c r="B103" s="250" t="s">
        <v>161</v>
      </c>
      <c r="C103" s="251">
        <v>2017</v>
      </c>
      <c r="D103" s="252">
        <v>2665</v>
      </c>
    </row>
    <row r="104" spans="1:4">
      <c r="A104" s="253">
        <v>11</v>
      </c>
      <c r="B104" s="250" t="s">
        <v>183</v>
      </c>
      <c r="C104" s="251">
        <v>2017</v>
      </c>
      <c r="D104" s="252">
        <v>2665</v>
      </c>
    </row>
    <row r="105" spans="1:4">
      <c r="A105" s="253">
        <v>12</v>
      </c>
      <c r="B105" s="250" t="s">
        <v>184</v>
      </c>
      <c r="C105" s="251">
        <v>2017</v>
      </c>
      <c r="D105" s="252">
        <v>3872</v>
      </c>
    </row>
    <row r="106" spans="1:4">
      <c r="A106" s="253">
        <v>13</v>
      </c>
      <c r="B106" s="250" t="s">
        <v>186</v>
      </c>
      <c r="C106" s="251">
        <v>2018</v>
      </c>
      <c r="D106" s="252">
        <v>199</v>
      </c>
    </row>
    <row r="107" spans="1:4">
      <c r="A107" s="253">
        <v>14</v>
      </c>
      <c r="B107" s="250" t="s">
        <v>150</v>
      </c>
      <c r="C107" s="251">
        <v>2016</v>
      </c>
      <c r="D107" s="252">
        <v>1249</v>
      </c>
    </row>
    <row r="108" spans="1:4">
      <c r="A108" s="253">
        <v>15</v>
      </c>
      <c r="B108" s="250" t="s">
        <v>272</v>
      </c>
      <c r="C108" s="251">
        <v>2020</v>
      </c>
      <c r="D108" s="252">
        <v>3219.97</v>
      </c>
    </row>
    <row r="109" spans="1:4">
      <c r="A109" s="395" t="s">
        <v>7</v>
      </c>
      <c r="B109" s="395"/>
      <c r="C109" s="395"/>
      <c r="D109" s="104">
        <f>SUM(D96:D108)</f>
        <v>35249.97</v>
      </c>
    </row>
    <row r="110" spans="1:4">
      <c r="A110" s="66"/>
      <c r="B110" s="66"/>
      <c r="C110" s="66"/>
      <c r="D110" s="67"/>
    </row>
    <row r="111" spans="1:4">
      <c r="A111" s="68" t="s">
        <v>273</v>
      </c>
    </row>
    <row r="112" spans="1:4">
      <c r="A112" s="44"/>
      <c r="D112" s="28" t="s">
        <v>11</v>
      </c>
    </row>
    <row r="113" spans="1:4">
      <c r="A113" s="44"/>
      <c r="D113" s="28"/>
    </row>
    <row r="114" spans="1:4" ht="25.5">
      <c r="A114" s="110" t="s">
        <v>0</v>
      </c>
      <c r="B114" s="110" t="s">
        <v>3</v>
      </c>
      <c r="C114" s="110" t="s">
        <v>4</v>
      </c>
      <c r="D114" s="9" t="s">
        <v>2</v>
      </c>
    </row>
    <row r="115" spans="1:4">
      <c r="A115" s="96">
        <v>1</v>
      </c>
      <c r="B115" s="95" t="s">
        <v>189</v>
      </c>
      <c r="C115" s="340">
        <v>2018</v>
      </c>
      <c r="D115" s="341">
        <v>17500</v>
      </c>
    </row>
    <row r="116" spans="1:4">
      <c r="A116" s="115">
        <v>2</v>
      </c>
      <c r="B116" s="114" t="s">
        <v>221</v>
      </c>
      <c r="C116" s="340">
        <v>2019</v>
      </c>
      <c r="D116" s="341">
        <v>2111.98</v>
      </c>
    </row>
    <row r="117" spans="1:4">
      <c r="A117" s="384" t="s">
        <v>7</v>
      </c>
      <c r="B117" s="385"/>
      <c r="C117" s="386"/>
      <c r="D117" s="26">
        <f>SUM(D115:D116)</f>
        <v>19611.98</v>
      </c>
    </row>
    <row r="118" spans="1:4">
      <c r="A118" s="44"/>
      <c r="D118" s="28"/>
    </row>
    <row r="119" spans="1:4">
      <c r="A119" s="44"/>
      <c r="D119" s="28" t="s">
        <v>13</v>
      </c>
    </row>
    <row r="120" spans="1:4">
      <c r="A120" s="44"/>
      <c r="D120" s="28"/>
    </row>
    <row r="121" spans="1:4" ht="25.5">
      <c r="A121" s="110" t="s">
        <v>0</v>
      </c>
      <c r="B121" s="10" t="s">
        <v>3</v>
      </c>
      <c r="C121" s="110" t="s">
        <v>4</v>
      </c>
      <c r="D121" s="9" t="s">
        <v>2</v>
      </c>
    </row>
    <row r="122" spans="1:4">
      <c r="A122" s="343">
        <v>1</v>
      </c>
      <c r="B122" s="342" t="s">
        <v>190</v>
      </c>
      <c r="C122" s="343">
        <v>2018</v>
      </c>
      <c r="D122" s="344">
        <v>1856.26</v>
      </c>
    </row>
    <row r="123" spans="1:4">
      <c r="A123" s="343">
        <v>2</v>
      </c>
      <c r="B123" s="342" t="s">
        <v>191</v>
      </c>
      <c r="C123" s="343">
        <v>2018</v>
      </c>
      <c r="D123" s="344">
        <v>1856.26</v>
      </c>
    </row>
    <row r="124" spans="1:4" s="339" customFormat="1">
      <c r="A124" s="343">
        <v>3</v>
      </c>
      <c r="B124" s="342" t="s">
        <v>530</v>
      </c>
      <c r="C124" s="343">
        <v>2020</v>
      </c>
      <c r="D124" s="344">
        <v>79999.199999999997</v>
      </c>
    </row>
    <row r="125" spans="1:4" s="339" customFormat="1">
      <c r="A125" s="343">
        <v>4</v>
      </c>
      <c r="B125" s="342" t="s">
        <v>531</v>
      </c>
      <c r="C125" s="343">
        <v>2020</v>
      </c>
      <c r="D125" s="344">
        <v>43350</v>
      </c>
    </row>
    <row r="126" spans="1:4" s="339" customFormat="1">
      <c r="A126" s="343">
        <v>5</v>
      </c>
      <c r="B126" s="342" t="s">
        <v>532</v>
      </c>
      <c r="C126" s="343">
        <v>2020</v>
      </c>
      <c r="D126" s="344">
        <v>32613.45</v>
      </c>
    </row>
    <row r="127" spans="1:4" s="339" customFormat="1">
      <c r="A127" s="343">
        <v>6</v>
      </c>
      <c r="B127" s="342" t="s">
        <v>533</v>
      </c>
      <c r="C127" s="343">
        <v>2020</v>
      </c>
      <c r="D127" s="344">
        <v>29000</v>
      </c>
    </row>
    <row r="128" spans="1:4" s="339" customFormat="1">
      <c r="A128" s="343">
        <v>7</v>
      </c>
      <c r="B128" s="342" t="s">
        <v>534</v>
      </c>
      <c r="C128" s="343">
        <v>2020</v>
      </c>
      <c r="D128" s="344">
        <v>9356</v>
      </c>
    </row>
    <row r="129" spans="1:4">
      <c r="A129" s="384" t="s">
        <v>7</v>
      </c>
      <c r="B129" s="385"/>
      <c r="C129" s="386"/>
      <c r="D129" s="26">
        <f>SUM(D122:D128)</f>
        <v>198031.17</v>
      </c>
    </row>
    <row r="130" spans="1:4">
      <c r="A130" s="45"/>
      <c r="B130" s="66"/>
      <c r="C130" s="66"/>
      <c r="D130" s="67"/>
    </row>
    <row r="131" spans="1:4">
      <c r="A131" s="147" t="s">
        <v>503</v>
      </c>
    </row>
    <row r="132" spans="1:4">
      <c r="A132" s="44"/>
      <c r="D132" s="28" t="s">
        <v>11</v>
      </c>
    </row>
    <row r="133" spans="1:4">
      <c r="A133" s="44"/>
      <c r="D133" s="28"/>
    </row>
    <row r="134" spans="1:4" ht="25.5">
      <c r="A134" s="110" t="s">
        <v>0</v>
      </c>
      <c r="B134" s="110" t="s">
        <v>3</v>
      </c>
      <c r="C134" s="110" t="s">
        <v>4</v>
      </c>
      <c r="D134" s="9" t="s">
        <v>2</v>
      </c>
    </row>
    <row r="135" spans="1:4">
      <c r="A135" s="279">
        <v>1</v>
      </c>
      <c r="B135" s="277" t="s">
        <v>107</v>
      </c>
      <c r="C135" s="278">
        <v>2016</v>
      </c>
      <c r="D135" s="280">
        <v>6630.61</v>
      </c>
    </row>
    <row r="136" spans="1:4" s="5" customFormat="1">
      <c r="A136" s="279">
        <v>2</v>
      </c>
      <c r="B136" s="277" t="s">
        <v>164</v>
      </c>
      <c r="C136" s="278">
        <v>2017</v>
      </c>
      <c r="D136" s="280">
        <v>6200</v>
      </c>
    </row>
    <row r="137" spans="1:4" s="5" customFormat="1">
      <c r="A137" s="279">
        <v>3</v>
      </c>
      <c r="B137" s="277" t="s">
        <v>95</v>
      </c>
      <c r="C137" s="278">
        <v>2018</v>
      </c>
      <c r="D137" s="280">
        <v>1843</v>
      </c>
    </row>
    <row r="138" spans="1:4" s="5" customFormat="1" ht="25.5">
      <c r="A138" s="279">
        <v>4</v>
      </c>
      <c r="B138" s="277" t="s">
        <v>194</v>
      </c>
      <c r="C138" s="278">
        <v>2018</v>
      </c>
      <c r="D138" s="280">
        <v>9000</v>
      </c>
    </row>
    <row r="139" spans="1:4" s="5" customFormat="1">
      <c r="A139" s="279">
        <v>5</v>
      </c>
      <c r="B139" s="277" t="s">
        <v>97</v>
      </c>
      <c r="C139" s="278">
        <v>2018</v>
      </c>
      <c r="D139" s="280">
        <v>3950</v>
      </c>
    </row>
    <row r="140" spans="1:4" s="5" customFormat="1">
      <c r="A140" s="279">
        <v>6</v>
      </c>
      <c r="B140" s="277" t="s">
        <v>195</v>
      </c>
      <c r="C140" s="278">
        <v>2018</v>
      </c>
      <c r="D140" s="280">
        <v>3550</v>
      </c>
    </row>
    <row r="141" spans="1:4" s="5" customFormat="1">
      <c r="A141" s="279">
        <v>7</v>
      </c>
      <c r="B141" s="277" t="s">
        <v>222</v>
      </c>
      <c r="C141" s="278">
        <v>2019</v>
      </c>
      <c r="D141" s="280">
        <v>1375.14</v>
      </c>
    </row>
    <row r="142" spans="1:4" s="5" customFormat="1">
      <c r="A142" s="279">
        <v>8</v>
      </c>
      <c r="B142" s="277" t="s">
        <v>223</v>
      </c>
      <c r="C142" s="278">
        <v>2019</v>
      </c>
      <c r="D142" s="280">
        <v>736.77</v>
      </c>
    </row>
    <row r="143" spans="1:4" s="5" customFormat="1">
      <c r="A143" s="279">
        <v>9</v>
      </c>
      <c r="B143" s="277" t="s">
        <v>255</v>
      </c>
      <c r="C143" s="278">
        <v>2020</v>
      </c>
      <c r="D143" s="281">
        <v>595</v>
      </c>
    </row>
    <row r="144" spans="1:4" s="5" customFormat="1">
      <c r="A144" s="279">
        <v>10</v>
      </c>
      <c r="B144" s="277" t="s">
        <v>107</v>
      </c>
      <c r="C144" s="278">
        <v>2016</v>
      </c>
      <c r="D144" s="281">
        <v>6630.61</v>
      </c>
    </row>
    <row r="145" spans="1:5" s="5" customFormat="1">
      <c r="A145" s="279">
        <v>11</v>
      </c>
      <c r="B145" s="277" t="s">
        <v>95</v>
      </c>
      <c r="C145" s="278">
        <v>2017</v>
      </c>
      <c r="D145" s="281">
        <v>1626.99</v>
      </c>
    </row>
    <row r="146" spans="1:5" s="5" customFormat="1" ht="25.5">
      <c r="A146" s="279">
        <v>12</v>
      </c>
      <c r="B146" s="277" t="s">
        <v>224</v>
      </c>
      <c r="C146" s="278">
        <v>2019</v>
      </c>
      <c r="D146" s="281">
        <v>9500</v>
      </c>
      <c r="E146" s="117"/>
    </row>
    <row r="147" spans="1:5" s="5" customFormat="1" ht="25.5">
      <c r="A147" s="279">
        <v>13</v>
      </c>
      <c r="B147" s="277" t="s">
        <v>224</v>
      </c>
      <c r="C147" s="278">
        <v>2019</v>
      </c>
      <c r="D147" s="281">
        <v>8000</v>
      </c>
    </row>
    <row r="148" spans="1:5" s="5" customFormat="1">
      <c r="A148" s="279">
        <v>14</v>
      </c>
      <c r="B148" s="277" t="s">
        <v>225</v>
      </c>
      <c r="C148" s="278">
        <v>2019</v>
      </c>
      <c r="D148" s="281">
        <v>1375.14</v>
      </c>
    </row>
    <row r="149" spans="1:5" s="5" customFormat="1">
      <c r="A149" s="279">
        <v>15</v>
      </c>
      <c r="B149" s="277" t="s">
        <v>223</v>
      </c>
      <c r="C149" s="278">
        <v>2019</v>
      </c>
      <c r="D149" s="281">
        <v>736.77</v>
      </c>
    </row>
    <row r="150" spans="1:5">
      <c r="A150" s="73"/>
      <c r="B150" s="74" t="s">
        <v>7</v>
      </c>
      <c r="C150" s="74"/>
      <c r="D150" s="112">
        <f>SUM(D135:D149)</f>
        <v>61750.029999999992</v>
      </c>
    </row>
    <row r="151" spans="1:5">
      <c r="A151" s="44"/>
      <c r="D151" s="28"/>
    </row>
    <row r="152" spans="1:5">
      <c r="A152" s="44"/>
      <c r="D152" s="28" t="s">
        <v>13</v>
      </c>
    </row>
    <row r="153" spans="1:5">
      <c r="A153" s="44"/>
      <c r="D153" s="28"/>
    </row>
    <row r="154" spans="1:5" ht="25.5">
      <c r="A154" s="110" t="s">
        <v>0</v>
      </c>
      <c r="B154" s="110" t="s">
        <v>3</v>
      </c>
      <c r="C154" s="110" t="s">
        <v>4</v>
      </c>
      <c r="D154" s="9" t="s">
        <v>2</v>
      </c>
    </row>
    <row r="155" spans="1:5">
      <c r="A155" s="285">
        <v>1</v>
      </c>
      <c r="B155" s="283" t="s">
        <v>96</v>
      </c>
      <c r="C155" s="284">
        <v>2016</v>
      </c>
      <c r="D155" s="282">
        <v>3315</v>
      </c>
    </row>
    <row r="156" spans="1:5" s="5" customFormat="1">
      <c r="A156" s="287">
        <v>2</v>
      </c>
      <c r="B156" s="283" t="s">
        <v>165</v>
      </c>
      <c r="C156" s="284">
        <v>2017</v>
      </c>
      <c r="D156" s="286">
        <v>1938.99</v>
      </c>
    </row>
    <row r="157" spans="1:5" s="5" customFormat="1">
      <c r="A157" s="287">
        <v>3</v>
      </c>
      <c r="B157" s="283" t="s">
        <v>96</v>
      </c>
      <c r="C157" s="284">
        <v>2017</v>
      </c>
      <c r="D157" s="286">
        <v>2450</v>
      </c>
    </row>
    <row r="158" spans="1:5" s="5" customFormat="1">
      <c r="A158" s="287">
        <v>4</v>
      </c>
      <c r="B158" s="283" t="s">
        <v>96</v>
      </c>
      <c r="C158" s="284">
        <v>2018</v>
      </c>
      <c r="D158" s="286">
        <v>1856.26</v>
      </c>
    </row>
    <row r="159" spans="1:5" s="5" customFormat="1">
      <c r="A159" s="287">
        <v>5</v>
      </c>
      <c r="B159" s="283" t="s">
        <v>96</v>
      </c>
      <c r="C159" s="284">
        <v>2018</v>
      </c>
      <c r="D159" s="286">
        <v>1856.26</v>
      </c>
    </row>
    <row r="160" spans="1:5" s="5" customFormat="1">
      <c r="A160" s="287">
        <v>6</v>
      </c>
      <c r="B160" s="283" t="s">
        <v>196</v>
      </c>
      <c r="C160" s="284">
        <v>2018</v>
      </c>
      <c r="D160" s="286">
        <v>1000</v>
      </c>
    </row>
    <row r="161" spans="1:4" s="5" customFormat="1">
      <c r="A161" s="288">
        <v>7</v>
      </c>
      <c r="B161" s="283" t="s">
        <v>256</v>
      </c>
      <c r="C161" s="284">
        <v>2020</v>
      </c>
      <c r="D161" s="286">
        <v>8100</v>
      </c>
    </row>
    <row r="162" spans="1:4" s="5" customFormat="1">
      <c r="A162" s="288">
        <v>8</v>
      </c>
      <c r="B162" s="283" t="s">
        <v>96</v>
      </c>
      <c r="C162" s="284">
        <v>2016</v>
      </c>
      <c r="D162" s="286">
        <v>3320</v>
      </c>
    </row>
    <row r="163" spans="1:4" s="5" customFormat="1">
      <c r="A163" s="288">
        <v>9</v>
      </c>
      <c r="B163" s="283" t="s">
        <v>96</v>
      </c>
      <c r="C163" s="284">
        <v>2018</v>
      </c>
      <c r="D163" s="286">
        <v>1856.26</v>
      </c>
    </row>
    <row r="164" spans="1:4" s="5" customFormat="1">
      <c r="A164" s="288">
        <v>10</v>
      </c>
      <c r="B164" s="283" t="s">
        <v>96</v>
      </c>
      <c r="C164" s="284">
        <v>2018</v>
      </c>
      <c r="D164" s="286">
        <v>1856.26</v>
      </c>
    </row>
    <row r="165" spans="1:4">
      <c r="A165" s="384" t="s">
        <v>7</v>
      </c>
      <c r="B165" s="385"/>
      <c r="C165" s="386"/>
      <c r="D165" s="84">
        <f>SUM(D155:D164)</f>
        <v>27549.03</v>
      </c>
    </row>
    <row r="166" spans="1:4" ht="12.95" customHeight="1">
      <c r="A166" s="45"/>
      <c r="B166" s="66"/>
      <c r="C166" s="66"/>
      <c r="D166" s="67">
        <f>SUM(D165)</f>
        <v>27549.03</v>
      </c>
    </row>
    <row r="167" spans="1:4">
      <c r="A167" s="45"/>
      <c r="B167" s="66"/>
      <c r="C167" s="66"/>
      <c r="D167" s="67"/>
    </row>
    <row r="168" spans="1:4">
      <c r="A168" s="68" t="s">
        <v>519</v>
      </c>
    </row>
    <row r="169" spans="1:4">
      <c r="A169" s="44"/>
      <c r="D169" s="28" t="s">
        <v>11</v>
      </c>
    </row>
    <row r="170" spans="1:4">
      <c r="A170" s="44"/>
      <c r="D170" s="28"/>
    </row>
    <row r="171" spans="1:4" ht="25.5">
      <c r="A171" s="110" t="s">
        <v>0</v>
      </c>
      <c r="B171" s="110" t="s">
        <v>3</v>
      </c>
      <c r="C171" s="110" t="s">
        <v>4</v>
      </c>
      <c r="D171" s="9" t="s">
        <v>2</v>
      </c>
    </row>
    <row r="172" spans="1:4">
      <c r="A172" s="267">
        <v>1</v>
      </c>
      <c r="B172" s="268" t="s">
        <v>157</v>
      </c>
      <c r="C172" s="267">
        <v>2016</v>
      </c>
      <c r="D172" s="269">
        <v>4000</v>
      </c>
    </row>
    <row r="173" spans="1:4">
      <c r="A173" s="265">
        <v>2</v>
      </c>
      <c r="B173" s="345" t="s">
        <v>201</v>
      </c>
      <c r="C173" s="346">
        <v>2018</v>
      </c>
      <c r="D173" s="347">
        <v>1790</v>
      </c>
    </row>
    <row r="174" spans="1:4">
      <c r="A174" s="284">
        <v>3</v>
      </c>
      <c r="B174" s="295" t="s">
        <v>202</v>
      </c>
      <c r="C174" s="284">
        <v>2018</v>
      </c>
      <c r="D174" s="274">
        <v>3900</v>
      </c>
    </row>
    <row r="175" spans="1:4">
      <c r="A175" s="284">
        <v>4</v>
      </c>
      <c r="B175" s="295" t="s">
        <v>260</v>
      </c>
      <c r="C175" s="284">
        <v>2020</v>
      </c>
      <c r="D175" s="274">
        <v>1699</v>
      </c>
    </row>
    <row r="176" spans="1:4">
      <c r="A176" s="384" t="s">
        <v>7</v>
      </c>
      <c r="B176" s="385"/>
      <c r="C176" s="386"/>
      <c r="D176" s="8">
        <f>SUM(D172:D175)</f>
        <v>11389</v>
      </c>
    </row>
    <row r="177" spans="1:4">
      <c r="A177" s="44"/>
      <c r="D177" s="28"/>
    </row>
    <row r="178" spans="1:4">
      <c r="A178" s="44"/>
      <c r="D178" s="28" t="s">
        <v>13</v>
      </c>
    </row>
    <row r="179" spans="1:4">
      <c r="A179" s="44"/>
      <c r="D179" s="28"/>
    </row>
    <row r="180" spans="1:4" ht="25.5">
      <c r="A180" s="110" t="s">
        <v>0</v>
      </c>
      <c r="B180" s="110" t="s">
        <v>3</v>
      </c>
      <c r="C180" s="110" t="s">
        <v>4</v>
      </c>
      <c r="D180" s="9" t="s">
        <v>2</v>
      </c>
    </row>
    <row r="181" spans="1:4" ht="13.5" customHeight="1">
      <c r="A181" s="265">
        <v>1</v>
      </c>
      <c r="B181" s="272" t="s">
        <v>200</v>
      </c>
      <c r="C181" s="273">
        <v>2021</v>
      </c>
      <c r="D181" s="274">
        <v>11999.88</v>
      </c>
    </row>
    <row r="182" spans="1:4" ht="13.5" customHeight="1">
      <c r="A182" s="270">
        <v>2</v>
      </c>
      <c r="B182" s="271" t="s">
        <v>501</v>
      </c>
      <c r="C182" s="273">
        <v>2021</v>
      </c>
      <c r="D182" s="275">
        <v>1229.92</v>
      </c>
    </row>
    <row r="183" spans="1:4" ht="13.5" customHeight="1">
      <c r="A183" s="270">
        <v>3</v>
      </c>
      <c r="B183" s="271" t="s">
        <v>502</v>
      </c>
      <c r="C183" s="273">
        <v>2021</v>
      </c>
      <c r="D183" s="275">
        <v>3443.92</v>
      </c>
    </row>
    <row r="184" spans="1:4" ht="13.5" customHeight="1">
      <c r="A184" s="270">
        <v>4</v>
      </c>
      <c r="B184" s="271" t="s">
        <v>120</v>
      </c>
      <c r="C184" s="273">
        <v>2016</v>
      </c>
      <c r="D184" s="275">
        <v>12500</v>
      </c>
    </row>
    <row r="185" spans="1:4" ht="13.5" customHeight="1">
      <c r="A185" s="270">
        <v>5</v>
      </c>
      <c r="B185" s="271" t="s">
        <v>162</v>
      </c>
      <c r="C185" s="270">
        <v>2016</v>
      </c>
      <c r="D185" s="275">
        <v>13261.22</v>
      </c>
    </row>
    <row r="186" spans="1:4" ht="13.5" customHeight="1">
      <c r="A186" s="270">
        <v>6</v>
      </c>
      <c r="B186" s="271" t="s">
        <v>162</v>
      </c>
      <c r="C186" s="270">
        <v>2018</v>
      </c>
      <c r="D186" s="275">
        <v>17500</v>
      </c>
    </row>
    <row r="187" spans="1:4" ht="13.5" customHeight="1">
      <c r="A187" s="270">
        <v>7</v>
      </c>
      <c r="B187" s="271" t="s">
        <v>163</v>
      </c>
      <c r="C187" s="270">
        <v>2018</v>
      </c>
      <c r="D187" s="275">
        <v>4000</v>
      </c>
    </row>
    <row r="188" spans="1:4" ht="13.5" customHeight="1">
      <c r="A188" s="270">
        <v>8</v>
      </c>
      <c r="B188" s="271" t="s">
        <v>200</v>
      </c>
      <c r="C188" s="270">
        <v>2018</v>
      </c>
      <c r="D188" s="275">
        <v>7400</v>
      </c>
    </row>
    <row r="189" spans="1:4" ht="13.5" customHeight="1">
      <c r="A189" s="270">
        <v>9</v>
      </c>
      <c r="B189" s="271" t="s">
        <v>163</v>
      </c>
      <c r="C189" s="273">
        <v>2016</v>
      </c>
      <c r="D189" s="276">
        <v>6630</v>
      </c>
    </row>
    <row r="190" spans="1:4" ht="23.25" customHeight="1">
      <c r="A190" s="270">
        <v>10</v>
      </c>
      <c r="B190" s="271" t="s">
        <v>261</v>
      </c>
      <c r="C190" s="270">
        <v>2019</v>
      </c>
      <c r="D190" s="274">
        <v>32000</v>
      </c>
    </row>
    <row r="191" spans="1:4" ht="13.5" customHeight="1">
      <c r="A191" s="270">
        <v>11</v>
      </c>
      <c r="B191" s="271" t="s">
        <v>227</v>
      </c>
      <c r="C191" s="270">
        <v>2019</v>
      </c>
      <c r="D191" s="274">
        <v>2062.71</v>
      </c>
    </row>
    <row r="192" spans="1:4" ht="13.5" customHeight="1">
      <c r="A192" s="270">
        <v>12</v>
      </c>
      <c r="B192" s="271" t="s">
        <v>228</v>
      </c>
      <c r="C192" s="270">
        <v>2019</v>
      </c>
      <c r="D192" s="274">
        <v>3670</v>
      </c>
    </row>
    <row r="193" spans="1:4">
      <c r="A193" s="384" t="s">
        <v>7</v>
      </c>
      <c r="B193" s="385"/>
      <c r="C193" s="386"/>
      <c r="D193" s="26">
        <f>SUM(D181:D192)</f>
        <v>115697.65000000001</v>
      </c>
    </row>
    <row r="194" spans="1:4">
      <c r="A194" s="45"/>
      <c r="B194" s="66"/>
      <c r="C194" s="66"/>
      <c r="D194" s="67"/>
    </row>
    <row r="195" spans="1:4" ht="12.75" customHeight="1">
      <c r="A195" s="68" t="s">
        <v>520</v>
      </c>
      <c r="B195" s="68"/>
      <c r="C195" s="68"/>
      <c r="D195" s="68"/>
    </row>
    <row r="196" spans="1:4">
      <c r="A196" s="44"/>
      <c r="D196" s="28" t="s">
        <v>11</v>
      </c>
    </row>
    <row r="197" spans="1:4">
      <c r="A197" s="44"/>
      <c r="D197" s="28"/>
    </row>
    <row r="198" spans="1:4" ht="25.5">
      <c r="A198" s="110" t="s">
        <v>0</v>
      </c>
      <c r="B198" s="110" t="s">
        <v>3</v>
      </c>
      <c r="C198" s="110" t="s">
        <v>4</v>
      </c>
      <c r="D198" s="9" t="s">
        <v>2</v>
      </c>
    </row>
    <row r="199" spans="1:4">
      <c r="A199" s="216">
        <v>1</v>
      </c>
      <c r="B199" s="217" t="s">
        <v>159</v>
      </c>
      <c r="C199" s="216">
        <v>2016</v>
      </c>
      <c r="D199" s="219">
        <v>923.73</v>
      </c>
    </row>
    <row r="200" spans="1:4">
      <c r="A200" s="216">
        <v>2</v>
      </c>
      <c r="B200" s="217" t="s">
        <v>160</v>
      </c>
      <c r="C200" s="216">
        <v>2016</v>
      </c>
      <c r="D200" s="219">
        <v>2693</v>
      </c>
    </row>
    <row r="201" spans="1:4">
      <c r="A201" s="218">
        <v>3</v>
      </c>
      <c r="B201" s="220" t="s">
        <v>259</v>
      </c>
      <c r="C201" s="216">
        <v>2020</v>
      </c>
      <c r="D201" s="219">
        <v>3496.89</v>
      </c>
    </row>
    <row r="202" spans="1:4">
      <c r="A202" s="218">
        <v>4</v>
      </c>
      <c r="B202" s="220" t="s">
        <v>259</v>
      </c>
      <c r="C202" s="216">
        <v>2020</v>
      </c>
      <c r="D202" s="219">
        <v>3496.89</v>
      </c>
    </row>
    <row r="203" spans="1:4">
      <c r="A203" s="218">
        <v>5</v>
      </c>
      <c r="B203" s="220" t="s">
        <v>259</v>
      </c>
      <c r="C203" s="216">
        <v>2020</v>
      </c>
      <c r="D203" s="219">
        <v>2512.89</v>
      </c>
    </row>
    <row r="204" spans="1:4">
      <c r="A204" s="218">
        <v>6</v>
      </c>
      <c r="B204" s="220" t="s">
        <v>477</v>
      </c>
      <c r="C204" s="216">
        <v>2021</v>
      </c>
      <c r="D204" s="219">
        <v>3774.87</v>
      </c>
    </row>
    <row r="205" spans="1:4">
      <c r="A205" s="218">
        <v>7</v>
      </c>
      <c r="B205" s="220" t="s">
        <v>478</v>
      </c>
      <c r="C205" s="216">
        <v>2020</v>
      </c>
      <c r="D205" s="219">
        <v>1265.01</v>
      </c>
    </row>
    <row r="206" spans="1:4">
      <c r="A206" s="387" t="s">
        <v>7</v>
      </c>
      <c r="B206" s="388"/>
      <c r="C206" s="80"/>
      <c r="D206" s="81">
        <f>SUM(D199:D205)</f>
        <v>18163.28</v>
      </c>
    </row>
    <row r="207" spans="1:4">
      <c r="A207" s="44"/>
      <c r="D207" s="28"/>
    </row>
    <row r="208" spans="1:4">
      <c r="A208" s="44"/>
      <c r="D208" s="28" t="s">
        <v>13</v>
      </c>
    </row>
    <row r="209" spans="1:4">
      <c r="A209" s="44"/>
      <c r="D209" s="28"/>
    </row>
    <row r="210" spans="1:4" ht="25.5">
      <c r="A210" s="110" t="s">
        <v>0</v>
      </c>
      <c r="B210" s="110" t="s">
        <v>3</v>
      </c>
      <c r="C210" s="110" t="s">
        <v>4</v>
      </c>
      <c r="D210" s="9" t="s">
        <v>2</v>
      </c>
    </row>
    <row r="211" spans="1:4" s="5" customFormat="1">
      <c r="A211" s="58"/>
      <c r="B211" s="119"/>
      <c r="C211" s="58"/>
      <c r="D211" s="59"/>
    </row>
    <row r="212" spans="1:4">
      <c r="A212" s="82"/>
      <c r="B212" s="83" t="s">
        <v>7</v>
      </c>
      <c r="C212" s="82"/>
      <c r="D212" s="84">
        <f>SUM(D211:D211)</f>
        <v>0</v>
      </c>
    </row>
    <row r="213" spans="1:4">
      <c r="A213" s="45"/>
      <c r="B213" s="66"/>
      <c r="C213" s="66"/>
      <c r="D213" s="67"/>
    </row>
    <row r="214" spans="1:4">
      <c r="A214" s="68" t="s">
        <v>521</v>
      </c>
    </row>
    <row r="215" spans="1:4">
      <c r="A215" s="44"/>
      <c r="D215" s="28" t="s">
        <v>11</v>
      </c>
    </row>
    <row r="216" spans="1:4">
      <c r="A216" s="44"/>
      <c r="D216" s="28"/>
    </row>
    <row r="217" spans="1:4" ht="25.5">
      <c r="A217" s="110" t="s">
        <v>0</v>
      </c>
      <c r="B217" s="110" t="s">
        <v>3</v>
      </c>
      <c r="C217" s="110" t="s">
        <v>4</v>
      </c>
      <c r="D217" s="9" t="s">
        <v>2</v>
      </c>
    </row>
    <row r="218" spans="1:4" s="5" customFormat="1">
      <c r="A218" s="208">
        <v>1</v>
      </c>
      <c r="B218" s="206" t="s">
        <v>94</v>
      </c>
      <c r="C218" s="205">
        <v>2017</v>
      </c>
      <c r="D218" s="207">
        <v>3389.99</v>
      </c>
    </row>
    <row r="219" spans="1:4" s="5" customFormat="1">
      <c r="A219" s="208">
        <v>2</v>
      </c>
      <c r="B219" s="206" t="s">
        <v>94</v>
      </c>
      <c r="C219" s="205">
        <v>2017</v>
      </c>
      <c r="D219" s="207">
        <v>3389.99</v>
      </c>
    </row>
    <row r="220" spans="1:4" s="5" customFormat="1">
      <c r="A220" s="208">
        <v>3</v>
      </c>
      <c r="B220" s="206" t="s">
        <v>94</v>
      </c>
      <c r="C220" s="205">
        <v>2017</v>
      </c>
      <c r="D220" s="207">
        <v>3389.99</v>
      </c>
    </row>
    <row r="221" spans="1:4" s="5" customFormat="1">
      <c r="A221" s="208">
        <v>4</v>
      </c>
      <c r="B221" s="206" t="s">
        <v>94</v>
      </c>
      <c r="C221" s="205">
        <v>2017</v>
      </c>
      <c r="D221" s="207">
        <v>3389.99</v>
      </c>
    </row>
    <row r="222" spans="1:4" s="5" customFormat="1">
      <c r="A222" s="208">
        <v>5</v>
      </c>
      <c r="B222" s="206" t="s">
        <v>171</v>
      </c>
      <c r="C222" s="205">
        <v>2017</v>
      </c>
      <c r="D222" s="207">
        <v>1290</v>
      </c>
    </row>
    <row r="223" spans="1:4" s="5" customFormat="1">
      <c r="A223" s="208">
        <v>6</v>
      </c>
      <c r="B223" s="206" t="s">
        <v>172</v>
      </c>
      <c r="C223" s="205">
        <v>2017</v>
      </c>
      <c r="D223" s="207">
        <v>1020</v>
      </c>
    </row>
    <row r="224" spans="1:4" s="5" customFormat="1">
      <c r="A224" s="208">
        <v>7</v>
      </c>
      <c r="B224" s="206" t="s">
        <v>173</v>
      </c>
      <c r="C224" s="205">
        <v>2017</v>
      </c>
      <c r="D224" s="207">
        <v>2100</v>
      </c>
    </row>
    <row r="225" spans="1:4" s="5" customFormat="1">
      <c r="A225" s="208">
        <v>8</v>
      </c>
      <c r="B225" s="206" t="s">
        <v>173</v>
      </c>
      <c r="C225" s="205">
        <v>2017</v>
      </c>
      <c r="D225" s="207">
        <v>2100</v>
      </c>
    </row>
    <row r="226" spans="1:4">
      <c r="A226" s="384" t="s">
        <v>7</v>
      </c>
      <c r="B226" s="385"/>
      <c r="C226" s="386"/>
      <c r="D226" s="84">
        <f>SUM(D218:D225)</f>
        <v>20069.96</v>
      </c>
    </row>
    <row r="227" spans="1:4">
      <c r="A227" s="44"/>
      <c r="D227" s="28"/>
    </row>
    <row r="228" spans="1:4">
      <c r="A228" s="44"/>
      <c r="D228" s="28" t="s">
        <v>13</v>
      </c>
    </row>
    <row r="229" spans="1:4">
      <c r="A229" s="44"/>
      <c r="D229" s="28"/>
    </row>
    <row r="230" spans="1:4" ht="25.5">
      <c r="A230" s="110" t="s">
        <v>0</v>
      </c>
      <c r="B230" s="110" t="s">
        <v>3</v>
      </c>
      <c r="C230" s="110" t="s">
        <v>4</v>
      </c>
      <c r="D230" s="9" t="s">
        <v>2</v>
      </c>
    </row>
    <row r="231" spans="1:4">
      <c r="A231" s="210">
        <v>1</v>
      </c>
      <c r="B231" s="211" t="s">
        <v>170</v>
      </c>
      <c r="C231" s="209">
        <v>2017</v>
      </c>
      <c r="D231" s="212">
        <v>2875.04</v>
      </c>
    </row>
    <row r="232" spans="1:4">
      <c r="A232" s="213">
        <v>2</v>
      </c>
      <c r="B232" s="214" t="s">
        <v>257</v>
      </c>
      <c r="C232" s="215"/>
      <c r="D232" s="212">
        <v>1144</v>
      </c>
    </row>
    <row r="233" spans="1:4">
      <c r="A233" s="213">
        <v>3</v>
      </c>
      <c r="B233" s="214" t="s">
        <v>258</v>
      </c>
      <c r="C233" s="215">
        <v>2019</v>
      </c>
      <c r="D233" s="212">
        <v>1611</v>
      </c>
    </row>
    <row r="234" spans="1:4">
      <c r="A234" s="384" t="s">
        <v>7</v>
      </c>
      <c r="B234" s="385"/>
      <c r="C234" s="386"/>
      <c r="D234" s="84">
        <f>SUM(D231:D233)</f>
        <v>5630.04</v>
      </c>
    </row>
    <row r="236" spans="1:4">
      <c r="A236" s="68" t="s">
        <v>522</v>
      </c>
    </row>
    <row r="237" spans="1:4">
      <c r="A237" s="44"/>
      <c r="D237" s="28" t="s">
        <v>11</v>
      </c>
    </row>
    <row r="239" spans="1:4" ht="25.5">
      <c r="A239" s="110" t="s">
        <v>0</v>
      </c>
      <c r="B239" s="110" t="s">
        <v>3</v>
      </c>
      <c r="C239" s="110" t="s">
        <v>4</v>
      </c>
      <c r="D239" s="9" t="s">
        <v>2</v>
      </c>
    </row>
    <row r="240" spans="1:4" ht="12" customHeight="1">
      <c r="A240" s="307">
        <v>1</v>
      </c>
      <c r="B240" s="324" t="s">
        <v>524</v>
      </c>
      <c r="C240" s="307">
        <v>2021</v>
      </c>
      <c r="D240" s="313">
        <v>3551.01</v>
      </c>
    </row>
    <row r="241" spans="1:6" ht="12" customHeight="1">
      <c r="A241" s="307">
        <v>2</v>
      </c>
      <c r="B241" s="324" t="s">
        <v>527</v>
      </c>
      <c r="C241" s="307">
        <v>2021</v>
      </c>
      <c r="D241" s="313">
        <v>3382.5</v>
      </c>
    </row>
    <row r="242" spans="1:6" ht="12" customHeight="1">
      <c r="A242" s="307">
        <v>3</v>
      </c>
      <c r="B242" s="325" t="s">
        <v>528</v>
      </c>
      <c r="C242" s="307">
        <v>2021</v>
      </c>
      <c r="D242" s="313">
        <v>2952</v>
      </c>
    </row>
    <row r="243" spans="1:6" ht="12" customHeight="1">
      <c r="A243" s="384" t="s">
        <v>7</v>
      </c>
      <c r="B243" s="385"/>
      <c r="C243" s="386"/>
      <c r="D243" s="112">
        <f>SUM(D240:D242)</f>
        <v>9885.51</v>
      </c>
    </row>
    <row r="244" spans="1:6">
      <c r="A244" s="44"/>
      <c r="D244" s="28" t="s">
        <v>13</v>
      </c>
    </row>
    <row r="245" spans="1:6">
      <c r="A245" s="44"/>
      <c r="D245" s="28"/>
    </row>
    <row r="246" spans="1:6" ht="25.5">
      <c r="A246" s="110" t="s">
        <v>0</v>
      </c>
      <c r="B246" s="110" t="s">
        <v>3</v>
      </c>
      <c r="C246" s="110" t="s">
        <v>4</v>
      </c>
      <c r="D246" s="9" t="s">
        <v>2</v>
      </c>
    </row>
    <row r="247" spans="1:6" ht="30">
      <c r="A247" s="307">
        <v>1</v>
      </c>
      <c r="B247" s="326" t="s">
        <v>523</v>
      </c>
      <c r="C247" s="307">
        <v>2021</v>
      </c>
      <c r="D247" s="313">
        <v>5166</v>
      </c>
    </row>
    <row r="248" spans="1:6">
      <c r="A248" s="307">
        <v>2</v>
      </c>
      <c r="B248" s="324" t="s">
        <v>525</v>
      </c>
      <c r="C248" s="307">
        <v>2021</v>
      </c>
      <c r="D248" s="313">
        <v>858.54</v>
      </c>
    </row>
    <row r="249" spans="1:6" ht="25.5">
      <c r="A249" s="307">
        <v>3</v>
      </c>
      <c r="B249" s="316" t="s">
        <v>526</v>
      </c>
      <c r="C249" s="307">
        <v>2021</v>
      </c>
      <c r="D249" s="313">
        <v>5289</v>
      </c>
    </row>
    <row r="250" spans="1:6">
      <c r="A250" s="307">
        <v>4</v>
      </c>
      <c r="B250" s="324" t="s">
        <v>525</v>
      </c>
      <c r="C250" s="307">
        <v>2021</v>
      </c>
      <c r="D250" s="313">
        <v>922.5</v>
      </c>
    </row>
    <row r="251" spans="1:6">
      <c r="A251" s="384" t="s">
        <v>7</v>
      </c>
      <c r="B251" s="385"/>
      <c r="C251" s="386"/>
      <c r="D251" s="112">
        <f>SUM(D247:D250)</f>
        <v>12236.04</v>
      </c>
      <c r="F251" s="327">
        <f>D30+D63+D91+D117+D150+D176+D206+D226+D243</f>
        <v>536237.68999999983</v>
      </c>
    </row>
    <row r="252" spans="1:6">
      <c r="F252" s="327">
        <f>D54+D72+D109+D129+D165+D193+D234+D251</f>
        <v>739787.75000000012</v>
      </c>
    </row>
  </sheetData>
  <sortState ref="A109:D110">
    <sortCondition ref="C109:C110"/>
  </sortState>
  <mergeCells count="16">
    <mergeCell ref="A63:C63"/>
    <mergeCell ref="A206:B206"/>
    <mergeCell ref="A193:C193"/>
    <mergeCell ref="A30:C30"/>
    <mergeCell ref="A54:C54"/>
    <mergeCell ref="A109:C109"/>
    <mergeCell ref="A165:C165"/>
    <mergeCell ref="A72:C72"/>
    <mergeCell ref="A129:C129"/>
    <mergeCell ref="A117:C117"/>
    <mergeCell ref="A91:C91"/>
    <mergeCell ref="A243:C243"/>
    <mergeCell ref="A251:C251"/>
    <mergeCell ref="A226:C226"/>
    <mergeCell ref="A234:C234"/>
    <mergeCell ref="A176:C176"/>
  </mergeCells>
  <phoneticPr fontId="0" type="noConversion"/>
  <printOptions horizontalCentered="1"/>
  <pageMargins left="0.23622047244094491" right="0.19685039370078741" top="0.19685039370078741" bottom="0.19685039370078741" header="0.51181102362204722" footer="0.51181102362204722"/>
  <pageSetup paperSize="9" scale="69" fitToHeight="3" orientation="portrait" r:id="rId1"/>
  <headerFooter alignWithMargins="0"/>
  <rowBreaks count="1" manualBreakCount="1">
    <brk id="129" max="4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31"/>
  <sheetViews>
    <sheetView topLeftCell="B16" workbookViewId="0">
      <selection activeCell="C20" sqref="C20"/>
    </sheetView>
  </sheetViews>
  <sheetFormatPr defaultColWidth="9.140625" defaultRowHeight="12.75"/>
  <cols>
    <col min="1" max="1" width="4.5703125" style="1" customWidth="1"/>
    <col min="2" max="2" width="16.7109375" style="1" customWidth="1"/>
    <col min="3" max="3" width="15.7109375" style="180" customWidth="1"/>
    <col min="4" max="4" width="24.42578125" style="1" customWidth="1"/>
    <col min="5" max="5" width="11.42578125" style="181" customWidth="1"/>
    <col min="6" max="6" width="20.42578125" style="1" customWidth="1"/>
    <col min="7" max="7" width="12" style="1" customWidth="1"/>
    <col min="8" max="9" width="14.85546875" style="1" customWidth="1"/>
    <col min="10" max="11" width="13.5703125" style="1" customWidth="1"/>
    <col min="12" max="12" width="13" style="1" customWidth="1"/>
    <col min="13" max="14" width="20" style="182" customWidth="1"/>
    <col min="15" max="15" width="14" style="1" customWidth="1"/>
    <col min="16" max="16" width="13.42578125" style="1" customWidth="1"/>
    <col min="17" max="17" width="13.85546875" style="1" customWidth="1"/>
    <col min="18" max="18" width="12.140625" style="1" customWidth="1"/>
    <col min="19" max="16384" width="9.140625" style="1"/>
  </cols>
  <sheetData>
    <row r="1" spans="1:18" s="157" customFormat="1">
      <c r="A1" s="156"/>
      <c r="C1" s="158"/>
      <c r="E1" s="159"/>
      <c r="M1" s="160"/>
      <c r="N1" s="160"/>
      <c r="Q1" s="28" t="s">
        <v>512</v>
      </c>
      <c r="R1" s="161"/>
    </row>
    <row r="2" spans="1:18" s="157" customFormat="1" ht="15.75">
      <c r="A2" s="396" t="s">
        <v>274</v>
      </c>
      <c r="B2" s="397"/>
      <c r="C2" s="397"/>
      <c r="D2" s="397"/>
      <c r="E2" s="397"/>
      <c r="F2" s="397"/>
      <c r="G2" s="397"/>
      <c r="H2" s="397"/>
      <c r="I2" s="397"/>
      <c r="J2" s="397"/>
      <c r="K2" s="397"/>
      <c r="L2" s="397"/>
      <c r="M2" s="397"/>
      <c r="N2" s="397"/>
      <c r="O2" s="397"/>
      <c r="P2" s="397"/>
      <c r="Q2" s="397"/>
      <c r="R2" s="398"/>
    </row>
    <row r="3" spans="1:18" s="157" customFormat="1" ht="22.5" customHeight="1">
      <c r="A3" s="399" t="s">
        <v>5</v>
      </c>
      <c r="B3" s="399" t="s">
        <v>275</v>
      </c>
      <c r="C3" s="399" t="s">
        <v>276</v>
      </c>
      <c r="D3" s="399" t="s">
        <v>277</v>
      </c>
      <c r="E3" s="399" t="s">
        <v>278</v>
      </c>
      <c r="F3" s="399" t="s">
        <v>279</v>
      </c>
      <c r="G3" s="399" t="s">
        <v>280</v>
      </c>
      <c r="H3" s="399" t="s">
        <v>281</v>
      </c>
      <c r="I3" s="400" t="s">
        <v>282</v>
      </c>
      <c r="J3" s="399" t="s">
        <v>283</v>
      </c>
      <c r="K3" s="400" t="s">
        <v>284</v>
      </c>
      <c r="L3" s="399" t="s">
        <v>285</v>
      </c>
      <c r="M3" s="409" t="s">
        <v>499</v>
      </c>
      <c r="N3" s="406" t="s">
        <v>500</v>
      </c>
      <c r="O3" s="399" t="s">
        <v>286</v>
      </c>
      <c r="P3" s="399"/>
      <c r="Q3" s="410" t="s">
        <v>287</v>
      </c>
      <c r="R3" s="411"/>
    </row>
    <row r="4" spans="1:18" s="157" customFormat="1" ht="21.75" customHeight="1">
      <c r="A4" s="399"/>
      <c r="B4" s="399"/>
      <c r="C4" s="399"/>
      <c r="D4" s="399"/>
      <c r="E4" s="399"/>
      <c r="F4" s="399"/>
      <c r="G4" s="399"/>
      <c r="H4" s="399"/>
      <c r="I4" s="401"/>
      <c r="J4" s="399"/>
      <c r="K4" s="401"/>
      <c r="L4" s="399"/>
      <c r="M4" s="409"/>
      <c r="N4" s="407"/>
      <c r="O4" s="399"/>
      <c r="P4" s="399"/>
      <c r="Q4" s="412"/>
      <c r="R4" s="413"/>
    </row>
    <row r="5" spans="1:18" s="157" customFormat="1" ht="25.5" customHeight="1">
      <c r="A5" s="399"/>
      <c r="B5" s="399"/>
      <c r="C5" s="399"/>
      <c r="D5" s="399"/>
      <c r="E5" s="399"/>
      <c r="F5" s="399"/>
      <c r="G5" s="399"/>
      <c r="H5" s="399"/>
      <c r="I5" s="402"/>
      <c r="J5" s="399"/>
      <c r="K5" s="402"/>
      <c r="L5" s="399"/>
      <c r="M5" s="409"/>
      <c r="N5" s="408"/>
      <c r="O5" s="162" t="s">
        <v>288</v>
      </c>
      <c r="P5" s="162" t="s">
        <v>289</v>
      </c>
      <c r="Q5" s="162" t="s">
        <v>288</v>
      </c>
      <c r="R5" s="162" t="s">
        <v>289</v>
      </c>
    </row>
    <row r="6" spans="1:18" s="157" customFormat="1" ht="12.75" customHeight="1">
      <c r="A6" s="403"/>
      <c r="B6" s="404"/>
      <c r="C6" s="404"/>
      <c r="D6" s="404"/>
      <c r="E6" s="404"/>
      <c r="F6" s="404"/>
      <c r="G6" s="404"/>
      <c r="H6" s="404"/>
      <c r="I6" s="404"/>
      <c r="J6" s="404"/>
      <c r="K6" s="404"/>
      <c r="L6" s="404"/>
      <c r="M6" s="404"/>
      <c r="N6" s="404"/>
      <c r="O6" s="404"/>
      <c r="P6" s="404"/>
      <c r="Q6" s="404"/>
      <c r="R6" s="405"/>
    </row>
    <row r="7" spans="1:18" ht="42.95" customHeight="1">
      <c r="A7" s="126">
        <v>1</v>
      </c>
      <c r="B7" s="126" t="s">
        <v>290</v>
      </c>
      <c r="C7" s="126" t="s">
        <v>291</v>
      </c>
      <c r="D7" s="163" t="s">
        <v>292</v>
      </c>
      <c r="E7" s="126" t="s">
        <v>293</v>
      </c>
      <c r="F7" s="126" t="s">
        <v>294</v>
      </c>
      <c r="G7" s="164" t="s">
        <v>295</v>
      </c>
      <c r="H7" s="126" t="s">
        <v>296</v>
      </c>
      <c r="I7" s="164" t="s">
        <v>295</v>
      </c>
      <c r="J7" s="126">
        <v>11500</v>
      </c>
      <c r="K7" s="126">
        <v>11700</v>
      </c>
      <c r="L7" s="126">
        <v>1991</v>
      </c>
      <c r="M7" s="178" t="s">
        <v>295</v>
      </c>
      <c r="N7" s="165" t="s">
        <v>505</v>
      </c>
      <c r="O7" s="166" t="s">
        <v>297</v>
      </c>
      <c r="P7" s="166" t="s">
        <v>298</v>
      </c>
      <c r="Q7" s="164" t="s">
        <v>295</v>
      </c>
      <c r="R7" s="164" t="s">
        <v>295</v>
      </c>
    </row>
    <row r="8" spans="1:18" s="171" customFormat="1" ht="42.95" customHeight="1">
      <c r="A8" s="126">
        <v>2</v>
      </c>
      <c r="B8" s="148" t="s">
        <v>299</v>
      </c>
      <c r="C8" s="148" t="s">
        <v>300</v>
      </c>
      <c r="D8" s="167" t="s">
        <v>301</v>
      </c>
      <c r="E8" s="126" t="s">
        <v>302</v>
      </c>
      <c r="F8" s="148" t="s">
        <v>303</v>
      </c>
      <c r="G8" s="148">
        <v>1900</v>
      </c>
      <c r="H8" s="148" t="s">
        <v>304</v>
      </c>
      <c r="I8" s="148">
        <v>9</v>
      </c>
      <c r="J8" s="168" t="s">
        <v>295</v>
      </c>
      <c r="K8" s="168"/>
      <c r="L8" s="148">
        <v>2004</v>
      </c>
      <c r="M8" s="169">
        <v>13500</v>
      </c>
      <c r="N8" s="169" t="s">
        <v>506</v>
      </c>
      <c r="O8" s="166" t="s">
        <v>305</v>
      </c>
      <c r="P8" s="166" t="s">
        <v>306</v>
      </c>
      <c r="Q8" s="170" t="s">
        <v>305</v>
      </c>
      <c r="R8" s="170" t="s">
        <v>306</v>
      </c>
    </row>
    <row r="9" spans="1:18" ht="42.95" customHeight="1">
      <c r="A9" s="126">
        <v>3</v>
      </c>
      <c r="B9" s="126" t="s">
        <v>307</v>
      </c>
      <c r="C9" s="126" t="s">
        <v>308</v>
      </c>
      <c r="D9" s="163" t="s">
        <v>309</v>
      </c>
      <c r="E9" s="126" t="s">
        <v>310</v>
      </c>
      <c r="F9" s="126" t="s">
        <v>311</v>
      </c>
      <c r="G9" s="126">
        <v>2498</v>
      </c>
      <c r="H9" s="126" t="s">
        <v>312</v>
      </c>
      <c r="I9" s="126">
        <v>5</v>
      </c>
      <c r="J9" s="164" t="s">
        <v>295</v>
      </c>
      <c r="K9" s="164"/>
      <c r="L9" s="126">
        <v>1997</v>
      </c>
      <c r="M9" s="178" t="s">
        <v>295</v>
      </c>
      <c r="N9" s="178" t="s">
        <v>507</v>
      </c>
      <c r="O9" s="166" t="s">
        <v>313</v>
      </c>
      <c r="P9" s="166" t="s">
        <v>314</v>
      </c>
      <c r="Q9" s="164" t="s">
        <v>295</v>
      </c>
      <c r="R9" s="164" t="s">
        <v>295</v>
      </c>
    </row>
    <row r="10" spans="1:18" ht="42.95" customHeight="1">
      <c r="A10" s="126">
        <v>4</v>
      </c>
      <c r="B10" s="126" t="s">
        <v>307</v>
      </c>
      <c r="C10" s="126" t="s">
        <v>308</v>
      </c>
      <c r="D10" s="163" t="s">
        <v>315</v>
      </c>
      <c r="E10" s="126" t="s">
        <v>316</v>
      </c>
      <c r="F10" s="126" t="s">
        <v>311</v>
      </c>
      <c r="G10" s="126">
        <v>2298</v>
      </c>
      <c r="H10" s="126" t="s">
        <v>317</v>
      </c>
      <c r="I10" s="126">
        <v>5</v>
      </c>
      <c r="J10" s="164" t="s">
        <v>295</v>
      </c>
      <c r="K10" s="164"/>
      <c r="L10" s="126">
        <v>1997</v>
      </c>
      <c r="M10" s="178" t="s">
        <v>295</v>
      </c>
      <c r="N10" s="178" t="s">
        <v>507</v>
      </c>
      <c r="O10" s="166" t="s">
        <v>318</v>
      </c>
      <c r="P10" s="166" t="s">
        <v>319</v>
      </c>
      <c r="Q10" s="164" t="s">
        <v>295</v>
      </c>
      <c r="R10" s="164" t="s">
        <v>295</v>
      </c>
    </row>
    <row r="11" spans="1:18" ht="42.95" customHeight="1">
      <c r="A11" s="126">
        <v>5</v>
      </c>
      <c r="B11" s="126" t="s">
        <v>320</v>
      </c>
      <c r="C11" s="148">
        <v>266</v>
      </c>
      <c r="D11" s="163" t="s">
        <v>321</v>
      </c>
      <c r="E11" s="126" t="s">
        <v>322</v>
      </c>
      <c r="F11" s="126" t="s">
        <v>311</v>
      </c>
      <c r="G11" s="148">
        <v>6830</v>
      </c>
      <c r="H11" s="126" t="s">
        <v>323</v>
      </c>
      <c r="I11" s="126">
        <v>6</v>
      </c>
      <c r="J11" s="168" t="s">
        <v>295</v>
      </c>
      <c r="K11" s="168"/>
      <c r="L11" s="148">
        <v>1988</v>
      </c>
      <c r="M11" s="178" t="s">
        <v>295</v>
      </c>
      <c r="N11" s="178" t="s">
        <v>507</v>
      </c>
      <c r="O11" s="166" t="s">
        <v>297</v>
      </c>
      <c r="P11" s="166" t="s">
        <v>298</v>
      </c>
      <c r="Q11" s="164" t="s">
        <v>295</v>
      </c>
      <c r="R11" s="164" t="s">
        <v>295</v>
      </c>
    </row>
    <row r="12" spans="1:18" ht="42.95" customHeight="1">
      <c r="A12" s="126">
        <v>6</v>
      </c>
      <c r="B12" s="126" t="s">
        <v>324</v>
      </c>
      <c r="C12" s="148" t="s">
        <v>325</v>
      </c>
      <c r="D12" s="167" t="s">
        <v>326</v>
      </c>
      <c r="E12" s="126" t="s">
        <v>327</v>
      </c>
      <c r="F12" s="126" t="s">
        <v>311</v>
      </c>
      <c r="G12" s="148">
        <v>2120</v>
      </c>
      <c r="H12" s="126" t="s">
        <v>328</v>
      </c>
      <c r="I12" s="126">
        <v>5</v>
      </c>
      <c r="J12" s="168" t="s">
        <v>295</v>
      </c>
      <c r="K12" s="168"/>
      <c r="L12" s="148">
        <v>1976</v>
      </c>
      <c r="M12" s="178" t="s">
        <v>295</v>
      </c>
      <c r="N12" s="178" t="s">
        <v>507</v>
      </c>
      <c r="O12" s="166" t="s">
        <v>297</v>
      </c>
      <c r="P12" s="166" t="s">
        <v>298</v>
      </c>
      <c r="Q12" s="164" t="s">
        <v>295</v>
      </c>
      <c r="R12" s="164" t="s">
        <v>295</v>
      </c>
    </row>
    <row r="13" spans="1:18" ht="42.95" customHeight="1">
      <c r="A13" s="126">
        <v>7</v>
      </c>
      <c r="B13" s="126" t="s">
        <v>290</v>
      </c>
      <c r="C13" s="126" t="s">
        <v>329</v>
      </c>
      <c r="D13" s="163" t="s">
        <v>330</v>
      </c>
      <c r="E13" s="126" t="s">
        <v>331</v>
      </c>
      <c r="F13" s="126" t="s">
        <v>294</v>
      </c>
      <c r="G13" s="168" t="s">
        <v>295</v>
      </c>
      <c r="H13" s="126" t="s">
        <v>332</v>
      </c>
      <c r="I13" s="164" t="s">
        <v>295</v>
      </c>
      <c r="J13" s="168">
        <v>1000</v>
      </c>
      <c r="K13" s="168">
        <v>11000</v>
      </c>
      <c r="L13" s="148">
        <v>1991</v>
      </c>
      <c r="M13" s="178" t="s">
        <v>295</v>
      </c>
      <c r="N13" s="165" t="s">
        <v>505</v>
      </c>
      <c r="O13" s="166" t="s">
        <v>297</v>
      </c>
      <c r="P13" s="166" t="s">
        <v>298</v>
      </c>
      <c r="Q13" s="164" t="s">
        <v>295</v>
      </c>
      <c r="R13" s="164" t="s">
        <v>295</v>
      </c>
    </row>
    <row r="14" spans="1:18" ht="42.95" customHeight="1">
      <c r="A14" s="126">
        <v>8</v>
      </c>
      <c r="B14" s="126" t="s">
        <v>290</v>
      </c>
      <c r="C14" s="126" t="s">
        <v>333</v>
      </c>
      <c r="D14" s="163" t="s">
        <v>334</v>
      </c>
      <c r="E14" s="126" t="s">
        <v>335</v>
      </c>
      <c r="F14" s="126" t="s">
        <v>294</v>
      </c>
      <c r="G14" s="168" t="s">
        <v>295</v>
      </c>
      <c r="H14" s="126" t="s">
        <v>332</v>
      </c>
      <c r="I14" s="164" t="s">
        <v>295</v>
      </c>
      <c r="J14" s="168">
        <v>1000</v>
      </c>
      <c r="K14" s="168">
        <v>11500</v>
      </c>
      <c r="L14" s="148">
        <v>1991</v>
      </c>
      <c r="M14" s="178" t="s">
        <v>295</v>
      </c>
      <c r="N14" s="165" t="s">
        <v>505</v>
      </c>
      <c r="O14" s="166" t="s">
        <v>297</v>
      </c>
      <c r="P14" s="166" t="s">
        <v>298</v>
      </c>
      <c r="Q14" s="164" t="s">
        <v>295</v>
      </c>
      <c r="R14" s="164" t="s">
        <v>295</v>
      </c>
    </row>
    <row r="15" spans="1:18" ht="42.95" customHeight="1">
      <c r="A15" s="126">
        <v>9</v>
      </c>
      <c r="B15" s="126" t="s">
        <v>290</v>
      </c>
      <c r="C15" s="126" t="s">
        <v>329</v>
      </c>
      <c r="D15" s="163" t="s">
        <v>336</v>
      </c>
      <c r="E15" s="126" t="s">
        <v>337</v>
      </c>
      <c r="F15" s="126" t="s">
        <v>294</v>
      </c>
      <c r="G15" s="168" t="s">
        <v>295</v>
      </c>
      <c r="H15" s="126" t="s">
        <v>338</v>
      </c>
      <c r="I15" s="164" t="s">
        <v>295</v>
      </c>
      <c r="J15" s="168">
        <v>1000</v>
      </c>
      <c r="K15" s="168">
        <v>11000</v>
      </c>
      <c r="L15" s="148">
        <v>1991</v>
      </c>
      <c r="M15" s="178" t="s">
        <v>295</v>
      </c>
      <c r="N15" s="165" t="s">
        <v>505</v>
      </c>
      <c r="O15" s="166" t="s">
        <v>297</v>
      </c>
      <c r="P15" s="166" t="s">
        <v>298</v>
      </c>
      <c r="Q15" s="172" t="s">
        <v>295</v>
      </c>
      <c r="R15" s="172" t="s">
        <v>295</v>
      </c>
    </row>
    <row r="16" spans="1:18" s="171" customFormat="1" ht="42.95" customHeight="1">
      <c r="A16" s="126">
        <v>10</v>
      </c>
      <c r="B16" s="148" t="s">
        <v>339</v>
      </c>
      <c r="C16" s="173" t="s">
        <v>340</v>
      </c>
      <c r="D16" s="167" t="s">
        <v>341</v>
      </c>
      <c r="E16" s="126" t="s">
        <v>342</v>
      </c>
      <c r="F16" s="148" t="s">
        <v>343</v>
      </c>
      <c r="G16" s="168"/>
      <c r="H16" s="148" t="s">
        <v>344</v>
      </c>
      <c r="I16" s="148">
        <v>1</v>
      </c>
      <c r="J16" s="168" t="s">
        <v>295</v>
      </c>
      <c r="K16" s="148"/>
      <c r="L16" s="148">
        <v>2012</v>
      </c>
      <c r="M16" s="169">
        <v>72500</v>
      </c>
      <c r="N16" s="175" t="s">
        <v>506</v>
      </c>
      <c r="O16" s="166" t="s">
        <v>345</v>
      </c>
      <c r="P16" s="166" t="s">
        <v>346</v>
      </c>
      <c r="Q16" s="166" t="s">
        <v>345</v>
      </c>
      <c r="R16" s="166" t="s">
        <v>346</v>
      </c>
    </row>
    <row r="17" spans="1:18" s="171" customFormat="1" ht="42.95" customHeight="1">
      <c r="A17" s="126">
        <v>11</v>
      </c>
      <c r="B17" s="148" t="s">
        <v>347</v>
      </c>
      <c r="C17" s="148" t="s">
        <v>348</v>
      </c>
      <c r="D17" s="148" t="s">
        <v>349</v>
      </c>
      <c r="E17" s="126" t="s">
        <v>350</v>
      </c>
      <c r="F17" s="148" t="s">
        <v>351</v>
      </c>
      <c r="G17" s="174" t="s">
        <v>295</v>
      </c>
      <c r="H17" s="173" t="s">
        <v>352</v>
      </c>
      <c r="I17" s="174" t="s">
        <v>295</v>
      </c>
      <c r="J17" s="174">
        <v>2520</v>
      </c>
      <c r="K17" s="174">
        <v>3500</v>
      </c>
      <c r="L17" s="173">
        <v>2013</v>
      </c>
      <c r="M17" s="175">
        <v>20800</v>
      </c>
      <c r="N17" s="175" t="s">
        <v>508</v>
      </c>
      <c r="O17" s="166" t="s">
        <v>353</v>
      </c>
      <c r="P17" s="166" t="s">
        <v>354</v>
      </c>
      <c r="Q17" s="170" t="s">
        <v>353</v>
      </c>
      <c r="R17" s="170" t="s">
        <v>354</v>
      </c>
    </row>
    <row r="18" spans="1:18" ht="42.95" customHeight="1">
      <c r="A18" s="126">
        <v>12</v>
      </c>
      <c r="B18" s="143" t="s">
        <v>355</v>
      </c>
      <c r="C18" s="126" t="s">
        <v>356</v>
      </c>
      <c r="D18" s="143" t="s">
        <v>357</v>
      </c>
      <c r="E18" s="172" t="s">
        <v>295</v>
      </c>
      <c r="F18" s="143" t="s">
        <v>358</v>
      </c>
      <c r="G18" s="143">
        <v>3990</v>
      </c>
      <c r="H18" s="172" t="s">
        <v>295</v>
      </c>
      <c r="I18" s="172">
        <v>1</v>
      </c>
      <c r="J18" s="172" t="s">
        <v>295</v>
      </c>
      <c r="K18" s="172"/>
      <c r="L18" s="143">
        <v>2014</v>
      </c>
      <c r="M18" s="175">
        <v>330000</v>
      </c>
      <c r="N18" s="175" t="s">
        <v>506</v>
      </c>
      <c r="O18" s="166" t="s">
        <v>297</v>
      </c>
      <c r="P18" s="166" t="s">
        <v>298</v>
      </c>
      <c r="Q18" s="166" t="s">
        <v>297</v>
      </c>
      <c r="R18" s="166" t="s">
        <v>298</v>
      </c>
    </row>
    <row r="19" spans="1:18" s="171" customFormat="1" ht="42.95" customHeight="1">
      <c r="A19" s="126">
        <v>13</v>
      </c>
      <c r="B19" s="173" t="s">
        <v>359</v>
      </c>
      <c r="C19" s="148" t="s">
        <v>360</v>
      </c>
      <c r="D19" s="173" t="s">
        <v>361</v>
      </c>
      <c r="E19" s="143" t="s">
        <v>362</v>
      </c>
      <c r="F19" s="173" t="s">
        <v>363</v>
      </c>
      <c r="G19" s="174" t="s">
        <v>295</v>
      </c>
      <c r="H19" s="173" t="s">
        <v>364</v>
      </c>
      <c r="I19" s="174" t="s">
        <v>295</v>
      </c>
      <c r="J19" s="174">
        <v>1480</v>
      </c>
      <c r="K19" s="174">
        <v>2500</v>
      </c>
      <c r="L19" s="173">
        <v>2014</v>
      </c>
      <c r="M19" s="175">
        <v>34500</v>
      </c>
      <c r="N19" s="175" t="s">
        <v>508</v>
      </c>
      <c r="O19" s="166" t="s">
        <v>365</v>
      </c>
      <c r="P19" s="166" t="s">
        <v>366</v>
      </c>
      <c r="Q19" s="170" t="s">
        <v>365</v>
      </c>
      <c r="R19" s="170" t="s">
        <v>366</v>
      </c>
    </row>
    <row r="20" spans="1:18" ht="42.95" customHeight="1">
      <c r="A20" s="126">
        <v>14</v>
      </c>
      <c r="B20" s="126" t="s">
        <v>367</v>
      </c>
      <c r="C20" s="126" t="s">
        <v>368</v>
      </c>
      <c r="D20" s="163" t="s">
        <v>369</v>
      </c>
      <c r="E20" s="126" t="s">
        <v>370</v>
      </c>
      <c r="F20" s="126" t="s">
        <v>371</v>
      </c>
      <c r="G20" s="126">
        <v>1870</v>
      </c>
      <c r="H20" s="126" t="s">
        <v>372</v>
      </c>
      <c r="I20" s="126">
        <v>2</v>
      </c>
      <c r="J20" s="126">
        <v>500</v>
      </c>
      <c r="K20" s="126">
        <v>2500</v>
      </c>
      <c r="L20" s="126">
        <v>2001</v>
      </c>
      <c r="M20" s="169">
        <v>3900</v>
      </c>
      <c r="N20" s="175" t="s">
        <v>507</v>
      </c>
      <c r="O20" s="166" t="s">
        <v>373</v>
      </c>
      <c r="P20" s="166" t="s">
        <v>374</v>
      </c>
      <c r="Q20" s="166"/>
      <c r="R20" s="166"/>
    </row>
    <row r="21" spans="1:18" ht="42.95" customHeight="1">
      <c r="A21" s="126">
        <v>15</v>
      </c>
      <c r="B21" s="126" t="s">
        <v>375</v>
      </c>
      <c r="C21" s="176" t="s">
        <v>376</v>
      </c>
      <c r="D21" s="163" t="s">
        <v>377</v>
      </c>
      <c r="E21" s="126" t="s">
        <v>378</v>
      </c>
      <c r="F21" s="126" t="s">
        <v>379</v>
      </c>
      <c r="G21" s="126">
        <v>1110</v>
      </c>
      <c r="H21" s="126" t="s">
        <v>380</v>
      </c>
      <c r="I21" s="126">
        <v>6</v>
      </c>
      <c r="J21" s="164" t="s">
        <v>295</v>
      </c>
      <c r="K21" s="164"/>
      <c r="L21" s="126">
        <v>2000</v>
      </c>
      <c r="M21" s="178" t="s">
        <v>295</v>
      </c>
      <c r="N21" s="178" t="s">
        <v>507</v>
      </c>
      <c r="O21" s="166" t="s">
        <v>381</v>
      </c>
      <c r="P21" s="166" t="s">
        <v>382</v>
      </c>
      <c r="Q21" s="164" t="s">
        <v>295</v>
      </c>
      <c r="R21" s="164" t="s">
        <v>295</v>
      </c>
    </row>
    <row r="22" spans="1:18" s="177" customFormat="1" ht="42.95" customHeight="1">
      <c r="A22" s="126">
        <v>16</v>
      </c>
      <c r="B22" s="126" t="s">
        <v>290</v>
      </c>
      <c r="C22" s="126" t="s">
        <v>383</v>
      </c>
      <c r="D22" s="163" t="s">
        <v>384</v>
      </c>
      <c r="E22" s="126" t="s">
        <v>385</v>
      </c>
      <c r="F22" s="126" t="s">
        <v>294</v>
      </c>
      <c r="G22" s="164" t="s">
        <v>295</v>
      </c>
      <c r="H22" s="126" t="s">
        <v>386</v>
      </c>
      <c r="I22" s="164" t="s">
        <v>295</v>
      </c>
      <c r="J22" s="126">
        <v>8000</v>
      </c>
      <c r="K22" s="126">
        <v>10000</v>
      </c>
      <c r="L22" s="126">
        <v>2010</v>
      </c>
      <c r="M22" s="169">
        <v>17000</v>
      </c>
      <c r="N22" s="169" t="s">
        <v>508</v>
      </c>
      <c r="O22" s="166" t="s">
        <v>387</v>
      </c>
      <c r="P22" s="166" t="s">
        <v>388</v>
      </c>
      <c r="Q22" s="166" t="s">
        <v>387</v>
      </c>
      <c r="R22" s="166" t="s">
        <v>388</v>
      </c>
    </row>
    <row r="23" spans="1:18" ht="42.95" customHeight="1">
      <c r="A23" s="126">
        <v>17</v>
      </c>
      <c r="B23" s="126" t="s">
        <v>389</v>
      </c>
      <c r="C23" s="126" t="s">
        <v>390</v>
      </c>
      <c r="D23" s="163" t="s">
        <v>391</v>
      </c>
      <c r="E23" s="126" t="s">
        <v>392</v>
      </c>
      <c r="F23" s="126" t="s">
        <v>311</v>
      </c>
      <c r="G23" s="126">
        <v>8424</v>
      </c>
      <c r="H23" s="126" t="s">
        <v>393</v>
      </c>
      <c r="I23" s="126">
        <v>6</v>
      </c>
      <c r="J23" s="164" t="s">
        <v>295</v>
      </c>
      <c r="K23" s="164"/>
      <c r="L23" s="126">
        <v>1974</v>
      </c>
      <c r="M23" s="178" t="s">
        <v>295</v>
      </c>
      <c r="N23" s="178" t="s">
        <v>507</v>
      </c>
      <c r="O23" s="166" t="s">
        <v>394</v>
      </c>
      <c r="P23" s="166" t="s">
        <v>395</v>
      </c>
      <c r="Q23" s="164" t="s">
        <v>295</v>
      </c>
      <c r="R23" s="164" t="s">
        <v>295</v>
      </c>
    </row>
    <row r="24" spans="1:18" ht="42.95" customHeight="1">
      <c r="A24" s="126">
        <v>18</v>
      </c>
      <c r="B24" s="148" t="s">
        <v>307</v>
      </c>
      <c r="C24" s="148" t="s">
        <v>396</v>
      </c>
      <c r="D24" s="167" t="s">
        <v>397</v>
      </c>
      <c r="E24" s="126" t="s">
        <v>398</v>
      </c>
      <c r="F24" s="148" t="s">
        <v>311</v>
      </c>
      <c r="G24" s="148">
        <v>2402</v>
      </c>
      <c r="H24" s="148" t="s">
        <v>399</v>
      </c>
      <c r="I24" s="148">
        <v>6</v>
      </c>
      <c r="J24" s="168" t="s">
        <v>295</v>
      </c>
      <c r="K24" s="168"/>
      <c r="L24" s="148">
        <v>2005</v>
      </c>
      <c r="M24" s="178">
        <v>20000</v>
      </c>
      <c r="N24" s="169" t="s">
        <v>506</v>
      </c>
      <c r="O24" s="166" t="s">
        <v>400</v>
      </c>
      <c r="P24" s="166" t="s">
        <v>401</v>
      </c>
      <c r="Q24" s="166" t="s">
        <v>400</v>
      </c>
      <c r="R24" s="166" t="s">
        <v>401</v>
      </c>
    </row>
    <row r="25" spans="1:18" ht="42.95" customHeight="1">
      <c r="A25" s="126">
        <v>19</v>
      </c>
      <c r="B25" s="143" t="s">
        <v>402</v>
      </c>
      <c r="C25" s="126" t="s">
        <v>403</v>
      </c>
      <c r="D25" s="143" t="s">
        <v>404</v>
      </c>
      <c r="E25" s="143" t="s">
        <v>405</v>
      </c>
      <c r="F25" s="143" t="s">
        <v>406</v>
      </c>
      <c r="G25" s="143">
        <v>11967</v>
      </c>
      <c r="H25" s="143" t="s">
        <v>407</v>
      </c>
      <c r="I25" s="143">
        <v>50</v>
      </c>
      <c r="J25" s="172" t="s">
        <v>295</v>
      </c>
      <c r="K25" s="172"/>
      <c r="L25" s="143">
        <v>2000</v>
      </c>
      <c r="M25" s="175">
        <v>60000</v>
      </c>
      <c r="N25" s="169" t="s">
        <v>506</v>
      </c>
      <c r="O25" s="166" t="s">
        <v>408</v>
      </c>
      <c r="P25" s="166" t="s">
        <v>409</v>
      </c>
      <c r="Q25" s="166" t="s">
        <v>408</v>
      </c>
      <c r="R25" s="166" t="s">
        <v>409</v>
      </c>
    </row>
    <row r="26" spans="1:18" ht="42.95" customHeight="1">
      <c r="A26" s="126">
        <v>20</v>
      </c>
      <c r="B26" s="148" t="s">
        <v>347</v>
      </c>
      <c r="C26" s="148" t="s">
        <v>410</v>
      </c>
      <c r="D26" s="167" t="s">
        <v>411</v>
      </c>
      <c r="E26" s="126" t="s">
        <v>412</v>
      </c>
      <c r="F26" s="148" t="s">
        <v>413</v>
      </c>
      <c r="G26" s="148">
        <v>84900</v>
      </c>
      <c r="H26" s="148" t="s">
        <v>414</v>
      </c>
      <c r="I26" s="148">
        <v>1</v>
      </c>
      <c r="J26" s="168" t="s">
        <v>295</v>
      </c>
      <c r="K26" s="168"/>
      <c r="L26" s="148">
        <v>2009</v>
      </c>
      <c r="M26" s="169">
        <v>34500</v>
      </c>
      <c r="N26" s="169" t="s">
        <v>506</v>
      </c>
      <c r="O26" s="166" t="s">
        <v>415</v>
      </c>
      <c r="P26" s="166" t="s">
        <v>416</v>
      </c>
      <c r="Q26" s="170" t="s">
        <v>415</v>
      </c>
      <c r="R26" s="170" t="s">
        <v>416</v>
      </c>
    </row>
    <row r="27" spans="1:18" ht="42.95" customHeight="1">
      <c r="A27" s="126">
        <v>21</v>
      </c>
      <c r="B27" s="148" t="s">
        <v>417</v>
      </c>
      <c r="C27" s="148" t="s">
        <v>418</v>
      </c>
      <c r="D27" s="167" t="s">
        <v>419</v>
      </c>
      <c r="E27" s="126" t="s">
        <v>420</v>
      </c>
      <c r="F27" s="148" t="s">
        <v>311</v>
      </c>
      <c r="G27" s="148">
        <v>6871</v>
      </c>
      <c r="H27" s="170">
        <v>42681</v>
      </c>
      <c r="I27" s="148">
        <v>6</v>
      </c>
      <c r="J27" s="168" t="s">
        <v>295</v>
      </c>
      <c r="K27" s="168"/>
      <c r="L27" s="148">
        <v>2016</v>
      </c>
      <c r="M27" s="169">
        <v>635000</v>
      </c>
      <c r="N27" s="169" t="s">
        <v>506</v>
      </c>
      <c r="O27" s="166" t="s">
        <v>421</v>
      </c>
      <c r="P27" s="166" t="s">
        <v>422</v>
      </c>
      <c r="Q27" s="170" t="s">
        <v>421</v>
      </c>
      <c r="R27" s="170" t="s">
        <v>422</v>
      </c>
    </row>
    <row r="28" spans="1:18" ht="42.95" customHeight="1">
      <c r="A28" s="126">
        <v>22</v>
      </c>
      <c r="B28" s="148" t="s">
        <v>290</v>
      </c>
      <c r="C28" s="148" t="s">
        <v>423</v>
      </c>
      <c r="D28" s="167" t="s">
        <v>424</v>
      </c>
      <c r="E28" s="126" t="s">
        <v>425</v>
      </c>
      <c r="F28" s="148" t="s">
        <v>426</v>
      </c>
      <c r="G28" s="168" t="s">
        <v>295</v>
      </c>
      <c r="H28" s="148" t="s">
        <v>414</v>
      </c>
      <c r="I28" s="168" t="s">
        <v>295</v>
      </c>
      <c r="J28" s="168">
        <v>4000</v>
      </c>
      <c r="K28" s="168">
        <v>6500</v>
      </c>
      <c r="L28" s="148">
        <v>2009</v>
      </c>
      <c r="M28" s="169">
        <v>14000</v>
      </c>
      <c r="N28" s="169" t="s">
        <v>508</v>
      </c>
      <c r="O28" s="166" t="s">
        <v>415</v>
      </c>
      <c r="P28" s="166" t="s">
        <v>416</v>
      </c>
      <c r="Q28" s="170" t="s">
        <v>415</v>
      </c>
      <c r="R28" s="170" t="s">
        <v>416</v>
      </c>
    </row>
    <row r="29" spans="1:18" ht="42.95" customHeight="1">
      <c r="A29" s="126">
        <v>23</v>
      </c>
      <c r="B29" s="126" t="s">
        <v>427</v>
      </c>
      <c r="C29" s="126" t="s">
        <v>428</v>
      </c>
      <c r="D29" s="163" t="s">
        <v>429</v>
      </c>
      <c r="E29" s="126" t="s">
        <v>430</v>
      </c>
      <c r="F29" s="126" t="s">
        <v>311</v>
      </c>
      <c r="G29" s="164">
        <v>6700</v>
      </c>
      <c r="H29" s="166">
        <v>43803</v>
      </c>
      <c r="I29" s="164">
        <v>6</v>
      </c>
      <c r="J29" s="164" t="s">
        <v>295</v>
      </c>
      <c r="K29" s="164">
        <v>15700</v>
      </c>
      <c r="L29" s="126">
        <v>2019</v>
      </c>
      <c r="M29" s="169">
        <v>655000</v>
      </c>
      <c r="N29" s="169" t="s">
        <v>506</v>
      </c>
      <c r="O29" s="166" t="s">
        <v>431</v>
      </c>
      <c r="P29" s="166" t="s">
        <v>432</v>
      </c>
      <c r="Q29" s="166" t="s">
        <v>431</v>
      </c>
      <c r="R29" s="166" t="s">
        <v>432</v>
      </c>
    </row>
    <row r="30" spans="1:18" ht="42.95" customHeight="1">
      <c r="A30" s="126">
        <v>24</v>
      </c>
      <c r="B30" s="143" t="s">
        <v>433</v>
      </c>
      <c r="C30" s="126" t="s">
        <v>434</v>
      </c>
      <c r="D30" s="143" t="s">
        <v>435</v>
      </c>
      <c r="E30" s="126" t="s">
        <v>436</v>
      </c>
      <c r="F30" s="143" t="s">
        <v>311</v>
      </c>
      <c r="G30" s="143">
        <v>6871</v>
      </c>
      <c r="H30" s="179">
        <v>44032</v>
      </c>
      <c r="I30" s="143">
        <v>6</v>
      </c>
      <c r="J30" s="143"/>
      <c r="K30" s="143"/>
      <c r="L30" s="143">
        <v>2020</v>
      </c>
      <c r="M30" s="175">
        <v>851100</v>
      </c>
      <c r="N30" s="175" t="s">
        <v>506</v>
      </c>
      <c r="O30" s="166" t="s">
        <v>437</v>
      </c>
      <c r="P30" s="166" t="s">
        <v>438</v>
      </c>
      <c r="Q30" s="166" t="s">
        <v>439</v>
      </c>
      <c r="R30" s="166" t="s">
        <v>440</v>
      </c>
    </row>
    <row r="31" spans="1:18" ht="42.95" customHeight="1">
      <c r="A31" s="126">
        <v>25</v>
      </c>
      <c r="B31" s="143" t="s">
        <v>299</v>
      </c>
      <c r="C31" s="126" t="s">
        <v>441</v>
      </c>
      <c r="D31" s="143" t="s">
        <v>442</v>
      </c>
      <c r="E31" s="143" t="s">
        <v>443</v>
      </c>
      <c r="F31" s="126" t="s">
        <v>444</v>
      </c>
      <c r="G31" s="143">
        <v>1968</v>
      </c>
      <c r="H31" s="179">
        <v>44147</v>
      </c>
      <c r="I31" s="143">
        <v>9</v>
      </c>
      <c r="J31" s="143"/>
      <c r="K31" s="143"/>
      <c r="L31" s="143">
        <v>2020</v>
      </c>
      <c r="M31" s="175">
        <v>122000</v>
      </c>
      <c r="N31" s="175" t="s">
        <v>506</v>
      </c>
      <c r="O31" s="166" t="s">
        <v>445</v>
      </c>
      <c r="P31" s="166" t="s">
        <v>446</v>
      </c>
      <c r="Q31" s="166" t="s">
        <v>445</v>
      </c>
      <c r="R31" s="166" t="s">
        <v>446</v>
      </c>
    </row>
  </sheetData>
  <mergeCells count="18">
    <mergeCell ref="A6:R6"/>
    <mergeCell ref="N3:N5"/>
    <mergeCell ref="J3:J5"/>
    <mergeCell ref="K3:K5"/>
    <mergeCell ref="L3:L5"/>
    <mergeCell ref="M3:M5"/>
    <mergeCell ref="O3:P4"/>
    <mergeCell ref="Q3:R4"/>
    <mergeCell ref="A2:R2"/>
    <mergeCell ref="A3:A5"/>
    <mergeCell ref="B3:B5"/>
    <mergeCell ref="C3:C5"/>
    <mergeCell ref="D3:D5"/>
    <mergeCell ref="E3:E5"/>
    <mergeCell ref="F3:F5"/>
    <mergeCell ref="G3:G5"/>
    <mergeCell ref="H3:H5"/>
    <mergeCell ref="I3:I5"/>
  </mergeCells>
  <pageMargins left="0.7" right="0.7" top="0.75" bottom="0.75" header="0.3" footer="0.3"/>
  <pageSetup paperSize="9" scale="49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J24"/>
  <sheetViews>
    <sheetView topLeftCell="A4" workbookViewId="0">
      <selection activeCell="E10" sqref="E10"/>
    </sheetView>
  </sheetViews>
  <sheetFormatPr defaultColWidth="18.28515625" defaultRowHeight="24.75" customHeight="1"/>
  <cols>
    <col min="1" max="2" width="5" style="183" customWidth="1"/>
    <col min="3" max="3" width="18.28515625" style="183"/>
    <col min="4" max="4" width="15.140625" style="183" customWidth="1"/>
    <col min="5" max="5" width="18.28515625" style="183"/>
    <col min="6" max="6" width="11" style="183" customWidth="1"/>
    <col min="7" max="7" width="29.85546875" style="183" customWidth="1"/>
    <col min="8" max="8" width="14" style="183" customWidth="1"/>
    <col min="9" max="9" width="16.28515625" style="191" customWidth="1"/>
    <col min="10" max="16384" width="18.28515625" style="183"/>
  </cols>
  <sheetData>
    <row r="2" spans="2:10" ht="24.75" customHeight="1">
      <c r="I2" s="311" t="s">
        <v>513</v>
      </c>
    </row>
    <row r="3" spans="2:10" ht="24.75" customHeight="1">
      <c r="B3" s="414">
        <v>2019</v>
      </c>
      <c r="C3" s="414"/>
      <c r="D3" s="414"/>
      <c r="E3" s="414"/>
      <c r="F3" s="414"/>
      <c r="G3" s="414"/>
      <c r="H3" s="414"/>
      <c r="I3" s="414"/>
    </row>
    <row r="4" spans="2:10" ht="24.75" customHeight="1">
      <c r="B4" s="184" t="s">
        <v>447</v>
      </c>
      <c r="C4" s="184" t="s">
        <v>448</v>
      </c>
      <c r="D4" s="184" t="s">
        <v>449</v>
      </c>
      <c r="E4" s="184" t="s">
        <v>450</v>
      </c>
      <c r="F4" s="184" t="s">
        <v>451</v>
      </c>
      <c r="G4" s="184" t="s">
        <v>452</v>
      </c>
      <c r="H4" s="184" t="s">
        <v>453</v>
      </c>
      <c r="I4" s="185" t="s">
        <v>454</v>
      </c>
    </row>
    <row r="5" spans="2:10" ht="24.75" customHeight="1">
      <c r="B5" s="186">
        <v>3</v>
      </c>
      <c r="C5" s="186" t="s">
        <v>455</v>
      </c>
      <c r="D5" s="186" t="s">
        <v>460</v>
      </c>
      <c r="E5" s="186" t="s">
        <v>461</v>
      </c>
      <c r="F5" s="186" t="s">
        <v>458</v>
      </c>
      <c r="G5" s="186" t="s">
        <v>462</v>
      </c>
      <c r="H5" s="189">
        <v>43612</v>
      </c>
      <c r="I5" s="350">
        <v>162.27000000000001</v>
      </c>
    </row>
    <row r="6" spans="2:10" ht="24.75" customHeight="1">
      <c r="B6" s="186">
        <v>4</v>
      </c>
      <c r="C6" s="186" t="s">
        <v>455</v>
      </c>
      <c r="D6" s="186" t="s">
        <v>456</v>
      </c>
      <c r="E6" s="186" t="s">
        <v>461</v>
      </c>
      <c r="F6" s="186" t="s">
        <v>457</v>
      </c>
      <c r="G6" s="186" t="s">
        <v>463</v>
      </c>
      <c r="H6" s="189">
        <v>43760</v>
      </c>
      <c r="I6" s="350">
        <v>1200</v>
      </c>
    </row>
    <row r="7" spans="2:10" ht="24.75" customHeight="1">
      <c r="B7" s="186">
        <v>5</v>
      </c>
      <c r="C7" s="186" t="s">
        <v>455</v>
      </c>
      <c r="D7" s="186" t="s">
        <v>456</v>
      </c>
      <c r="E7" s="186" t="s">
        <v>461</v>
      </c>
      <c r="F7" s="186" t="s">
        <v>457</v>
      </c>
      <c r="G7" s="186" t="s">
        <v>464</v>
      </c>
      <c r="H7" s="189">
        <v>43762</v>
      </c>
      <c r="I7" s="350">
        <v>500</v>
      </c>
    </row>
    <row r="8" spans="2:10" ht="24.75" customHeight="1">
      <c r="B8" s="186">
        <v>6</v>
      </c>
      <c r="C8" s="186" t="s">
        <v>455</v>
      </c>
      <c r="D8" s="186" t="s">
        <v>456</v>
      </c>
      <c r="E8" s="186" t="s">
        <v>465</v>
      </c>
      <c r="F8" s="186" t="s">
        <v>457</v>
      </c>
      <c r="G8" s="186" t="s">
        <v>466</v>
      </c>
      <c r="H8" s="189">
        <v>43761</v>
      </c>
      <c r="I8" s="350">
        <v>2137.96</v>
      </c>
    </row>
    <row r="9" spans="2:10" ht="24.75" customHeight="1">
      <c r="B9" s="190"/>
      <c r="C9" s="190"/>
      <c r="D9" s="190"/>
      <c r="E9" s="190"/>
      <c r="F9" s="190"/>
      <c r="G9" s="190"/>
      <c r="H9" s="187" t="s">
        <v>459</v>
      </c>
      <c r="I9" s="188">
        <f>SUM(I5:I8)</f>
        <v>4000.23</v>
      </c>
    </row>
    <row r="11" spans="2:10" ht="24.75" customHeight="1">
      <c r="B11" s="414">
        <v>2020</v>
      </c>
      <c r="C11" s="414"/>
      <c r="D11" s="414"/>
      <c r="E11" s="414"/>
      <c r="F11" s="414"/>
      <c r="G11" s="414"/>
      <c r="H11" s="414"/>
      <c r="I11" s="414"/>
    </row>
    <row r="12" spans="2:10" ht="24.75" customHeight="1">
      <c r="B12" s="184" t="s">
        <v>447</v>
      </c>
      <c r="C12" s="184" t="s">
        <v>448</v>
      </c>
      <c r="D12" s="184" t="s">
        <v>449</v>
      </c>
      <c r="E12" s="184" t="s">
        <v>450</v>
      </c>
      <c r="F12" s="184" t="s">
        <v>451</v>
      </c>
      <c r="G12" s="184" t="s">
        <v>452</v>
      </c>
      <c r="H12" s="184" t="s">
        <v>453</v>
      </c>
      <c r="I12" s="185" t="s">
        <v>454</v>
      </c>
    </row>
    <row r="13" spans="2:10" s="192" customFormat="1" ht="24.75" customHeight="1">
      <c r="B13" s="415" t="s">
        <v>509</v>
      </c>
      <c r="C13" s="416"/>
      <c r="D13" s="416"/>
      <c r="E13" s="416"/>
      <c r="F13" s="416"/>
      <c r="G13" s="416"/>
      <c r="H13" s="416"/>
      <c r="I13" s="416"/>
    </row>
    <row r="14" spans="2:10" ht="24.75" customHeight="1">
      <c r="B14" s="190"/>
      <c r="C14" s="190"/>
      <c r="D14" s="190"/>
      <c r="E14" s="190"/>
      <c r="F14" s="190"/>
      <c r="G14" s="190"/>
      <c r="H14" s="187" t="s">
        <v>459</v>
      </c>
      <c r="I14" s="188">
        <f>SUM(I11:I13)</f>
        <v>0</v>
      </c>
    </row>
    <row r="16" spans="2:10" ht="24.75" customHeight="1">
      <c r="B16" s="414">
        <v>2021</v>
      </c>
      <c r="C16" s="414"/>
      <c r="D16" s="414"/>
      <c r="E16" s="414"/>
      <c r="F16" s="414"/>
      <c r="G16" s="414"/>
      <c r="H16" s="414"/>
      <c r="I16" s="414"/>
      <c r="J16" s="414"/>
    </row>
    <row r="17" spans="2:10" ht="24.75" customHeight="1">
      <c r="B17" s="184" t="s">
        <v>447</v>
      </c>
      <c r="C17" s="184" t="s">
        <v>448</v>
      </c>
      <c r="D17" s="184" t="s">
        <v>449</v>
      </c>
      <c r="E17" s="184" t="s">
        <v>450</v>
      </c>
      <c r="F17" s="184" t="s">
        <v>451</v>
      </c>
      <c r="G17" s="184" t="s">
        <v>452</v>
      </c>
      <c r="H17" s="184" t="s">
        <v>453</v>
      </c>
      <c r="I17" s="185" t="s">
        <v>454</v>
      </c>
      <c r="J17" s="348" t="s">
        <v>535</v>
      </c>
    </row>
    <row r="18" spans="2:10" ht="24.75" customHeight="1">
      <c r="B18" s="186">
        <v>1</v>
      </c>
      <c r="C18" s="186" t="s">
        <v>455</v>
      </c>
      <c r="D18" s="186" t="s">
        <v>456</v>
      </c>
      <c r="E18" s="186" t="s">
        <v>467</v>
      </c>
      <c r="F18" s="186" t="s">
        <v>468</v>
      </c>
      <c r="G18" s="186" t="s">
        <v>469</v>
      </c>
      <c r="H18" s="189">
        <v>44238</v>
      </c>
      <c r="I18" s="305">
        <v>1029.77</v>
      </c>
      <c r="J18" s="349"/>
    </row>
    <row r="19" spans="2:10" ht="24.75" customHeight="1">
      <c r="B19" s="186">
        <v>2</v>
      </c>
      <c r="C19" s="186" t="s">
        <v>455</v>
      </c>
      <c r="D19" s="186" t="s">
        <v>470</v>
      </c>
      <c r="E19" s="186" t="s">
        <v>467</v>
      </c>
      <c r="F19" s="186" t="s">
        <v>468</v>
      </c>
      <c r="G19" s="186" t="s">
        <v>471</v>
      </c>
      <c r="H19" s="189">
        <v>44252</v>
      </c>
      <c r="I19" s="305">
        <v>6758.26</v>
      </c>
      <c r="J19" s="349">
        <v>165000</v>
      </c>
    </row>
    <row r="20" spans="2:10" ht="24.75" customHeight="1">
      <c r="B20" s="186">
        <v>4</v>
      </c>
      <c r="C20" s="186" t="s">
        <v>455</v>
      </c>
      <c r="D20" s="186" t="s">
        <v>472</v>
      </c>
      <c r="E20" s="186" t="s">
        <v>465</v>
      </c>
      <c r="F20" s="186" t="s">
        <v>458</v>
      </c>
      <c r="G20" s="186" t="s">
        <v>473</v>
      </c>
      <c r="H20" s="189">
        <v>44329</v>
      </c>
      <c r="I20" s="350">
        <v>7033.04</v>
      </c>
      <c r="J20" s="328"/>
    </row>
    <row r="21" spans="2:10" ht="24.75" customHeight="1">
      <c r="B21" s="186">
        <v>5</v>
      </c>
      <c r="C21" s="186" t="s">
        <v>455</v>
      </c>
      <c r="D21" s="186" t="s">
        <v>456</v>
      </c>
      <c r="E21" s="186" t="s">
        <v>465</v>
      </c>
      <c r="F21" s="186" t="s">
        <v>458</v>
      </c>
      <c r="G21" s="186" t="s">
        <v>474</v>
      </c>
      <c r="H21" s="189">
        <v>44355</v>
      </c>
      <c r="I21" s="350">
        <v>5073.75</v>
      </c>
      <c r="J21" s="328"/>
    </row>
    <row r="22" spans="2:10" ht="24.75" customHeight="1">
      <c r="B22" s="186">
        <v>6</v>
      </c>
      <c r="C22" s="186" t="s">
        <v>455</v>
      </c>
      <c r="D22" s="186" t="s">
        <v>475</v>
      </c>
      <c r="E22" s="186" t="s">
        <v>461</v>
      </c>
      <c r="F22" s="186" t="s">
        <v>458</v>
      </c>
      <c r="G22" s="186" t="s">
        <v>476</v>
      </c>
      <c r="H22" s="189">
        <v>44390</v>
      </c>
      <c r="I22" s="350">
        <v>1980</v>
      </c>
      <c r="J22" s="328"/>
    </row>
    <row r="23" spans="2:10" ht="24.75" customHeight="1">
      <c r="B23" s="190"/>
      <c r="C23" s="190"/>
      <c r="D23" s="190"/>
      <c r="E23" s="190"/>
      <c r="F23" s="190"/>
      <c r="G23" s="190"/>
      <c r="H23" s="187" t="s">
        <v>459</v>
      </c>
      <c r="I23" s="188">
        <f>SUM(I18:I22)</f>
        <v>21874.82</v>
      </c>
      <c r="J23" s="188">
        <f>J19</f>
        <v>165000</v>
      </c>
    </row>
    <row r="24" spans="2:10" ht="24.75" customHeight="1">
      <c r="J24" s="188">
        <f>J23+I23</f>
        <v>186874.82</v>
      </c>
    </row>
  </sheetData>
  <mergeCells count="4">
    <mergeCell ref="B3:I3"/>
    <mergeCell ref="B11:I11"/>
    <mergeCell ref="B13:I13"/>
    <mergeCell ref="B16:J16"/>
  </mergeCells>
  <pageMargins left="0.70866141732283472" right="0.70866141732283472" top="0.74803149606299213" bottom="0.74803149606299213" header="0.31496062992125984" footer="0.31496062992125984"/>
  <pageSetup paperSize="9" scale="91" fitToHeight="2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29"/>
  <sheetViews>
    <sheetView zoomScale="90" zoomScaleNormal="90" workbookViewId="0">
      <selection activeCell="F13" sqref="F13"/>
    </sheetView>
  </sheetViews>
  <sheetFormatPr defaultRowHeight="12.75"/>
  <cols>
    <col min="3" max="4" width="19.7109375" customWidth="1"/>
    <col min="5" max="5" width="22.5703125" customWidth="1"/>
    <col min="6" max="7" width="19.7109375" customWidth="1"/>
    <col min="8" max="9" width="15.85546875" customWidth="1"/>
    <col min="10" max="10" width="14.42578125" customWidth="1"/>
    <col min="11" max="11" width="15.140625" customWidth="1"/>
    <col min="12" max="12" width="16" customWidth="1"/>
    <col min="13" max="13" width="19.7109375" customWidth="1"/>
    <col min="14" max="14" width="16.42578125" customWidth="1"/>
    <col min="15" max="15" width="19.7109375" customWidth="1"/>
    <col min="16" max="16" width="16.42578125" customWidth="1"/>
  </cols>
  <sheetData>
    <row r="1" spans="2:16">
      <c r="D1" s="29"/>
      <c r="E1" s="29"/>
      <c r="F1" s="29"/>
      <c r="G1" s="29"/>
      <c r="H1" s="29"/>
      <c r="I1" s="29"/>
      <c r="J1" s="29"/>
      <c r="K1" s="29"/>
      <c r="L1" s="29"/>
      <c r="M1" s="30" t="s">
        <v>10</v>
      </c>
      <c r="N1" s="29"/>
      <c r="O1" s="29"/>
    </row>
    <row r="2" spans="2:16"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</row>
    <row r="3" spans="2:16" ht="51">
      <c r="B3" s="13" t="s">
        <v>5</v>
      </c>
      <c r="C3" s="14" t="s">
        <v>14</v>
      </c>
      <c r="D3" s="15" t="s">
        <v>27</v>
      </c>
      <c r="E3" s="15" t="s">
        <v>28</v>
      </c>
      <c r="F3" s="15" t="s">
        <v>15</v>
      </c>
      <c r="G3" s="16" t="s">
        <v>16</v>
      </c>
      <c r="H3" s="16" t="s">
        <v>17</v>
      </c>
      <c r="I3" s="15" t="s">
        <v>29</v>
      </c>
      <c r="J3" s="15" t="s">
        <v>30</v>
      </c>
      <c r="K3" s="16" t="s">
        <v>31</v>
      </c>
      <c r="L3" s="15" t="s">
        <v>32</v>
      </c>
      <c r="M3" s="15" t="s">
        <v>18</v>
      </c>
      <c r="N3" s="15" t="s">
        <v>34</v>
      </c>
      <c r="O3" s="15" t="s">
        <v>35</v>
      </c>
      <c r="P3" s="34" t="s">
        <v>36</v>
      </c>
    </row>
    <row r="4" spans="2:16">
      <c r="B4" s="417"/>
      <c r="C4" s="417"/>
      <c r="D4" s="417"/>
      <c r="E4" s="417"/>
      <c r="F4" s="417"/>
      <c r="G4" s="417"/>
      <c r="H4" s="31"/>
      <c r="I4" s="31"/>
      <c r="J4" s="31"/>
      <c r="K4" s="31"/>
      <c r="L4" s="31"/>
      <c r="M4" s="38"/>
      <c r="N4" s="38"/>
      <c r="O4" s="38"/>
      <c r="P4" s="35"/>
    </row>
    <row r="5" spans="2:16" ht="35.1" customHeight="1">
      <c r="B5" s="17">
        <v>1</v>
      </c>
      <c r="C5" s="41" t="s">
        <v>67</v>
      </c>
      <c r="D5" s="33">
        <v>9123547.9299999997</v>
      </c>
      <c r="E5" s="33">
        <v>17672042.199999999</v>
      </c>
      <c r="F5" s="20">
        <v>324962.94</v>
      </c>
      <c r="G5" s="20"/>
      <c r="H5" s="20"/>
      <c r="I5" s="33">
        <v>107135.6</v>
      </c>
      <c r="J5" s="33">
        <v>23047</v>
      </c>
      <c r="K5" s="33">
        <v>69125.39</v>
      </c>
      <c r="L5" s="20">
        <v>8853965.0399999991</v>
      </c>
      <c r="M5" s="21">
        <v>14946193.880000001</v>
      </c>
      <c r="N5" s="21">
        <v>2000</v>
      </c>
      <c r="O5" s="20">
        <v>2000</v>
      </c>
      <c r="P5" s="39">
        <v>2000</v>
      </c>
    </row>
    <row r="6" spans="2:16" ht="26.25" customHeight="1">
      <c r="B6" s="17">
        <v>2</v>
      </c>
      <c r="C6" s="41" t="s">
        <v>44</v>
      </c>
      <c r="D6" s="32">
        <v>513409.66</v>
      </c>
      <c r="E6" s="32">
        <v>5065200</v>
      </c>
      <c r="F6" s="20">
        <v>238743.4</v>
      </c>
      <c r="G6" s="20">
        <v>16210.71</v>
      </c>
      <c r="H6" s="32"/>
      <c r="I6" s="32">
        <v>59333.96</v>
      </c>
      <c r="J6" s="32">
        <v>4525</v>
      </c>
      <c r="K6" s="32">
        <v>1000</v>
      </c>
      <c r="L6" s="37"/>
      <c r="M6" s="32"/>
      <c r="N6" s="32"/>
      <c r="O6" s="20"/>
      <c r="P6" s="24"/>
    </row>
    <row r="7" spans="2:16" ht="26.25" customHeight="1">
      <c r="B7" s="17">
        <v>3</v>
      </c>
      <c r="C7" s="41" t="s">
        <v>45</v>
      </c>
      <c r="D7" s="32">
        <v>3498825.21</v>
      </c>
      <c r="E7" s="32">
        <v>7138180</v>
      </c>
      <c r="F7" s="20">
        <v>191076.1</v>
      </c>
      <c r="G7" s="20">
        <v>11266.08</v>
      </c>
      <c r="H7" s="32"/>
      <c r="I7" s="32"/>
      <c r="J7" s="32"/>
      <c r="K7" s="32"/>
      <c r="L7" s="37"/>
      <c r="M7" s="32"/>
      <c r="N7" s="32"/>
      <c r="O7" s="20"/>
      <c r="P7" s="24"/>
    </row>
    <row r="8" spans="2:16" ht="26.25" customHeight="1">
      <c r="B8" s="17">
        <v>4</v>
      </c>
      <c r="C8" s="41" t="s">
        <v>46</v>
      </c>
      <c r="D8" s="32">
        <v>44797.54</v>
      </c>
      <c r="E8" s="32"/>
      <c r="F8" s="20">
        <v>133124.23000000001</v>
      </c>
      <c r="G8" s="20">
        <v>11713.71</v>
      </c>
      <c r="H8" s="32"/>
      <c r="I8" s="32">
        <v>8715.57</v>
      </c>
      <c r="J8" s="32">
        <v>5988</v>
      </c>
      <c r="K8" s="32">
        <v>99</v>
      </c>
      <c r="L8" s="37"/>
      <c r="M8" s="32"/>
      <c r="N8" s="32"/>
      <c r="O8" s="20"/>
      <c r="P8" s="24"/>
    </row>
    <row r="9" spans="2:16" ht="26.25" customHeight="1">
      <c r="B9" s="17">
        <v>5</v>
      </c>
      <c r="C9" s="41" t="s">
        <v>39</v>
      </c>
      <c r="D9" s="32">
        <v>201411.61</v>
      </c>
      <c r="E9" s="32">
        <v>5159000</v>
      </c>
      <c r="F9" s="20">
        <v>158123.04</v>
      </c>
      <c r="G9" s="20">
        <v>19268.39</v>
      </c>
      <c r="H9" s="32"/>
      <c r="I9" s="32">
        <v>16827.02</v>
      </c>
      <c r="J9" s="32">
        <v>1725</v>
      </c>
      <c r="K9" s="32">
        <v>1500</v>
      </c>
      <c r="L9" s="37"/>
      <c r="M9" s="32"/>
      <c r="N9" s="32"/>
      <c r="O9" s="20"/>
      <c r="P9" s="24"/>
    </row>
    <row r="10" spans="2:16" ht="26.25" customHeight="1">
      <c r="B10" s="17">
        <v>6</v>
      </c>
      <c r="C10" s="41" t="s">
        <v>40</v>
      </c>
      <c r="D10" s="32">
        <v>1055036.6499999999</v>
      </c>
      <c r="E10" s="32">
        <v>9857442</v>
      </c>
      <c r="F10" s="20">
        <v>1128201.8500000001</v>
      </c>
      <c r="G10" s="20">
        <v>9728.93</v>
      </c>
      <c r="H10" s="32"/>
      <c r="I10" s="32">
        <v>41051.97</v>
      </c>
      <c r="J10" s="32">
        <v>925</v>
      </c>
      <c r="K10" s="32"/>
      <c r="L10" s="37"/>
      <c r="M10" s="32"/>
      <c r="N10" s="32"/>
      <c r="O10" s="20"/>
      <c r="P10" s="24"/>
    </row>
    <row r="11" spans="2:16" ht="26.25" customHeight="1">
      <c r="B11" s="17">
        <v>7</v>
      </c>
      <c r="C11" s="41" t="s">
        <v>41</v>
      </c>
      <c r="D11" s="32">
        <v>270983.49</v>
      </c>
      <c r="E11" s="32">
        <v>2046012.5</v>
      </c>
      <c r="F11" s="20">
        <v>107708.26</v>
      </c>
      <c r="G11" s="20">
        <v>4939.4799999999996</v>
      </c>
      <c r="H11" s="32"/>
      <c r="I11" s="32"/>
      <c r="J11" s="32"/>
      <c r="K11" s="32"/>
      <c r="L11" s="37"/>
      <c r="M11" s="32"/>
      <c r="N11" s="32"/>
      <c r="O11" s="20"/>
      <c r="P11" s="24"/>
    </row>
    <row r="12" spans="2:16" ht="35.1" customHeight="1">
      <c r="B12" s="17">
        <v>8</v>
      </c>
      <c r="C12" s="41" t="s">
        <v>42</v>
      </c>
      <c r="D12" s="32">
        <v>132603.70000000001</v>
      </c>
      <c r="E12" s="32"/>
      <c r="F12" s="20">
        <v>133459.54</v>
      </c>
      <c r="G12" s="20">
        <v>9614</v>
      </c>
      <c r="H12" s="32"/>
      <c r="I12" s="32">
        <v>18260.21</v>
      </c>
      <c r="J12" s="32">
        <v>10903.59</v>
      </c>
      <c r="K12" s="32">
        <v>2932.5</v>
      </c>
      <c r="L12" s="37"/>
      <c r="M12" s="32"/>
      <c r="N12" s="32"/>
      <c r="O12" s="20"/>
      <c r="P12" s="24"/>
    </row>
    <row r="13" spans="2:16" ht="35.1" customHeight="1">
      <c r="B13" s="17">
        <v>9</v>
      </c>
      <c r="C13" s="41" t="s">
        <v>43</v>
      </c>
      <c r="D13" s="32">
        <v>2500457.0299999998</v>
      </c>
      <c r="E13" s="32">
        <v>12582472.699999999</v>
      </c>
      <c r="F13" s="20">
        <v>127660.42</v>
      </c>
      <c r="G13" s="20">
        <v>4939.4799999999996</v>
      </c>
      <c r="H13" s="32"/>
      <c r="I13" s="32">
        <v>6068</v>
      </c>
      <c r="J13" s="32">
        <v>5523.56</v>
      </c>
      <c r="K13" s="32">
        <v>451</v>
      </c>
      <c r="L13" s="37"/>
      <c r="M13" s="32"/>
      <c r="N13" s="32"/>
      <c r="O13" s="20"/>
      <c r="P13" s="24"/>
    </row>
    <row r="14" spans="2:16" ht="35.1" customHeight="1">
      <c r="B14" s="17">
        <v>10</v>
      </c>
      <c r="C14" s="41" t="s">
        <v>69</v>
      </c>
      <c r="D14" s="32"/>
      <c r="E14" s="32"/>
      <c r="F14" s="20">
        <v>22741.38</v>
      </c>
      <c r="G14" s="20"/>
      <c r="H14" s="32"/>
      <c r="I14" s="32">
        <v>29490.57</v>
      </c>
      <c r="J14" s="32">
        <v>3550</v>
      </c>
      <c r="K14" s="32">
        <v>2121.75</v>
      </c>
      <c r="L14" s="20"/>
      <c r="M14" s="32"/>
      <c r="N14" s="32"/>
      <c r="O14" s="20"/>
      <c r="P14" s="24"/>
    </row>
    <row r="15" spans="2:16" ht="35.1" customHeight="1">
      <c r="B15" s="17">
        <v>11</v>
      </c>
      <c r="C15" s="41" t="s">
        <v>68</v>
      </c>
      <c r="D15" s="32"/>
      <c r="E15" s="32"/>
      <c r="F15" s="20">
        <v>15538.22</v>
      </c>
      <c r="G15" s="20"/>
      <c r="H15" s="32"/>
      <c r="I15" s="32">
        <v>7086.08</v>
      </c>
      <c r="J15" s="32">
        <v>2669</v>
      </c>
      <c r="K15" s="32">
        <v>12476.53</v>
      </c>
      <c r="L15" s="25"/>
      <c r="M15" s="32"/>
      <c r="N15" s="32">
        <v>300</v>
      </c>
      <c r="O15" s="22">
        <v>300</v>
      </c>
      <c r="P15" s="22">
        <v>300</v>
      </c>
    </row>
    <row r="16" spans="2:16">
      <c r="B16" s="18"/>
      <c r="C16" s="13" t="s">
        <v>7</v>
      </c>
      <c r="D16" s="19">
        <f>SUM(D5:D13)</f>
        <v>17341072.82</v>
      </c>
      <c r="E16" s="19">
        <f>SUM(E5:E13)</f>
        <v>59520349.400000006</v>
      </c>
      <c r="F16" s="19">
        <f>SUM(F5:F15)</f>
        <v>2581339.38</v>
      </c>
      <c r="G16" s="19">
        <f t="shared" ref="G16:P16" si="0">SUM(G5:G15)</f>
        <v>87680.78</v>
      </c>
      <c r="H16" s="19">
        <f t="shared" si="0"/>
        <v>0</v>
      </c>
      <c r="I16" s="19">
        <f>SUM(I5:I15)</f>
        <v>293968.98</v>
      </c>
      <c r="J16" s="19">
        <f>SUM(J5:J6,J8:J10,J12:J15)</f>
        <v>58856.149999999994</v>
      </c>
      <c r="K16" s="19">
        <f>SUM(K5:K6,K8:K9,K12:K15)</f>
        <v>89706.17</v>
      </c>
      <c r="L16" s="19">
        <f t="shared" si="0"/>
        <v>8853965.0399999991</v>
      </c>
      <c r="M16" s="19">
        <f t="shared" si="0"/>
        <v>14946193.880000001</v>
      </c>
      <c r="N16" s="19">
        <f t="shared" si="0"/>
        <v>2300</v>
      </c>
      <c r="O16" s="19">
        <f t="shared" si="0"/>
        <v>2300</v>
      </c>
      <c r="P16" s="19">
        <f t="shared" si="0"/>
        <v>2300</v>
      </c>
    </row>
    <row r="17" spans="3:16"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</row>
    <row r="18" spans="3:16"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</row>
    <row r="19" spans="3:16"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</row>
    <row r="20" spans="3:16"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</row>
    <row r="21" spans="3:16">
      <c r="D21" s="29"/>
      <c r="E21" s="29"/>
      <c r="F21" s="29"/>
      <c r="G21" s="29"/>
      <c r="H21" s="29"/>
      <c r="I21" s="29"/>
      <c r="J21" s="29"/>
      <c r="K21" s="29"/>
      <c r="L21" s="29"/>
      <c r="M21" s="29"/>
      <c r="N21" s="29"/>
      <c r="O21" s="29"/>
      <c r="P21" s="29"/>
    </row>
    <row r="22" spans="3:16">
      <c r="D22" s="29">
        <f>D16+F16+G16</f>
        <v>20010092.98</v>
      </c>
      <c r="E22" s="29">
        <f>E16+F16+G16</f>
        <v>62189369.56000001</v>
      </c>
      <c r="F22" s="29"/>
      <c r="G22" s="29"/>
      <c r="H22" s="29"/>
      <c r="I22" s="29">
        <f>SUM(I16:K16)</f>
        <v>442531.3</v>
      </c>
      <c r="J22" s="29"/>
      <c r="K22" s="29"/>
      <c r="L22" s="29"/>
      <c r="M22" s="29"/>
      <c r="N22" s="29"/>
      <c r="O22" s="29"/>
      <c r="P22" s="29"/>
    </row>
    <row r="23" spans="3:16">
      <c r="D23" s="29">
        <v>100000</v>
      </c>
      <c r="E23" s="29">
        <v>100000</v>
      </c>
      <c r="F23" s="29"/>
      <c r="G23" s="29"/>
      <c r="H23" s="29"/>
      <c r="I23" s="29">
        <v>10000</v>
      </c>
      <c r="J23" s="29"/>
      <c r="K23" s="29"/>
      <c r="L23" s="29"/>
      <c r="M23" s="29"/>
      <c r="N23" s="29"/>
      <c r="O23" s="29"/>
      <c r="P23" s="29"/>
    </row>
    <row r="24" spans="3:16">
      <c r="D24" s="29">
        <v>10000</v>
      </c>
      <c r="E24" s="29">
        <v>10000</v>
      </c>
      <c r="F24" s="29"/>
      <c r="G24" s="29"/>
      <c r="H24" s="29"/>
      <c r="I24" s="29">
        <v>10000</v>
      </c>
      <c r="J24" s="29"/>
      <c r="K24" s="29"/>
      <c r="L24" s="29"/>
      <c r="M24" s="29"/>
      <c r="N24" s="29"/>
      <c r="O24" s="29"/>
      <c r="P24" s="29"/>
    </row>
    <row r="25" spans="3:16">
      <c r="D25" s="29">
        <v>10000</v>
      </c>
      <c r="E25" s="29">
        <v>10000</v>
      </c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</row>
    <row r="26" spans="3:16">
      <c r="D26" s="29">
        <v>10000</v>
      </c>
      <c r="E26" s="29">
        <v>10000</v>
      </c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</row>
    <row r="27" spans="3:16"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</row>
    <row r="28" spans="3:16">
      <c r="D28" s="29">
        <f>SUM(D22:D27)</f>
        <v>20140092.98</v>
      </c>
      <c r="E28" s="29">
        <f>SUM(E22:E27)</f>
        <v>62319369.56000001</v>
      </c>
      <c r="F28" s="29"/>
      <c r="G28" s="29"/>
      <c r="H28" s="29"/>
      <c r="I28" s="29">
        <f>SUM(I22:I27)</f>
        <v>462531.3</v>
      </c>
      <c r="J28" s="29"/>
      <c r="K28" s="29"/>
      <c r="L28" s="29"/>
      <c r="M28" s="29"/>
      <c r="N28" s="29"/>
      <c r="O28" s="29"/>
      <c r="P28" s="29"/>
    </row>
    <row r="29" spans="3:16"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</row>
  </sheetData>
  <mergeCells count="1">
    <mergeCell ref="B4:G4"/>
  </mergeCells>
  <pageMargins left="0" right="0" top="0.74803149606299213" bottom="0.74803149606299213" header="0.31496062992125984" footer="0.31496062992125984"/>
  <pageSetup paperSize="9" scale="5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6</vt:i4>
      </vt:variant>
      <vt:variant>
        <vt:lpstr>Zakresy nazwane</vt:lpstr>
      </vt:variant>
      <vt:variant>
        <vt:i4>4</vt:i4>
      </vt:variant>
    </vt:vector>
  </HeadingPairs>
  <TitlesOfParts>
    <vt:vector size="10" baseType="lpstr">
      <vt:lpstr>budynki</vt:lpstr>
      <vt:lpstr>środki trwałe</vt:lpstr>
      <vt:lpstr>elektronika</vt:lpstr>
      <vt:lpstr>Pojazdy</vt:lpstr>
      <vt:lpstr>szkody</vt:lpstr>
      <vt:lpstr>wartość majątku</vt:lpstr>
      <vt:lpstr>budynki!Obszar_wydruku</vt:lpstr>
      <vt:lpstr>elektronika!Obszar_wydruku</vt:lpstr>
      <vt:lpstr>szkody!Obszar_wydruku</vt:lpstr>
      <vt:lpstr>'środki trwałe'!Obszar_wydruku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MEDIC</dc:creator>
  <cp:lastModifiedBy>Anna Wojcieszak</cp:lastModifiedBy>
  <cp:lastPrinted>2021-11-30T11:28:12Z</cp:lastPrinted>
  <dcterms:created xsi:type="dcterms:W3CDTF">2003-03-13T10:23:20Z</dcterms:created>
  <dcterms:modified xsi:type="dcterms:W3CDTF">2021-11-30T12:26:24Z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VID412511E1">
    <vt:lpwstr/>
  </property>
  <property fmtid="{D5CDD505-2E9C-101B-9397-08002B2CF9AE}" pid="3" name="IVID145012D5">
    <vt:lpwstr/>
  </property>
  <property fmtid="{D5CDD505-2E9C-101B-9397-08002B2CF9AE}" pid="4" name="IVID3A371DE6">
    <vt:lpwstr/>
  </property>
  <property fmtid="{D5CDD505-2E9C-101B-9397-08002B2CF9AE}" pid="5" name="IVID305908F7">
    <vt:lpwstr/>
  </property>
  <property fmtid="{D5CDD505-2E9C-101B-9397-08002B2CF9AE}" pid="6" name="IVIDEC1DB65A">
    <vt:lpwstr/>
  </property>
  <property fmtid="{D5CDD505-2E9C-101B-9397-08002B2CF9AE}" pid="7" name="IVID146313F2">
    <vt:lpwstr/>
  </property>
  <property fmtid="{D5CDD505-2E9C-101B-9397-08002B2CF9AE}" pid="8" name="IVID247C1308">
    <vt:lpwstr/>
  </property>
  <property fmtid="{D5CDD505-2E9C-101B-9397-08002B2CF9AE}" pid="9" name="IVID7D00119">
    <vt:lpwstr/>
  </property>
  <property fmtid="{D5CDD505-2E9C-101B-9397-08002B2CF9AE}" pid="10" name="IVID124B15E0">
    <vt:lpwstr/>
  </property>
  <property fmtid="{D5CDD505-2E9C-101B-9397-08002B2CF9AE}" pid="11" name="IVID343010DD">
    <vt:lpwstr/>
  </property>
  <property fmtid="{D5CDD505-2E9C-101B-9397-08002B2CF9AE}" pid="12" name="IVID55213FF">
    <vt:lpwstr/>
  </property>
  <property fmtid="{D5CDD505-2E9C-101B-9397-08002B2CF9AE}" pid="13" name="IVID372F19E9">
    <vt:lpwstr/>
  </property>
  <property fmtid="{D5CDD505-2E9C-101B-9397-08002B2CF9AE}" pid="14" name="IVIDBC9AED84">
    <vt:lpwstr/>
  </property>
  <property fmtid="{D5CDD505-2E9C-101B-9397-08002B2CF9AE}" pid="15" name="IVID363218D8">
    <vt:lpwstr/>
  </property>
  <property fmtid="{D5CDD505-2E9C-101B-9397-08002B2CF9AE}" pid="16" name="IVID17FE2478">
    <vt:lpwstr/>
  </property>
  <property fmtid="{D5CDD505-2E9C-101B-9397-08002B2CF9AE}" pid="17" name="IVID1C76DEB5">
    <vt:lpwstr/>
  </property>
  <property fmtid="{D5CDD505-2E9C-101B-9397-08002B2CF9AE}" pid="18" name="IVIDC661EF3">
    <vt:lpwstr/>
  </property>
  <property fmtid="{D5CDD505-2E9C-101B-9397-08002B2CF9AE}" pid="19" name="IVID32571C01">
    <vt:lpwstr/>
  </property>
  <property fmtid="{D5CDD505-2E9C-101B-9397-08002B2CF9AE}" pid="20" name="IVID1D391309">
    <vt:lpwstr/>
  </property>
  <property fmtid="{D5CDD505-2E9C-101B-9397-08002B2CF9AE}" pid="21" name="IVIDE5F12D2">
    <vt:lpwstr/>
  </property>
  <property fmtid="{D5CDD505-2E9C-101B-9397-08002B2CF9AE}" pid="22" name="IVID274D12D5">
    <vt:lpwstr/>
  </property>
  <property fmtid="{D5CDD505-2E9C-101B-9397-08002B2CF9AE}" pid="23" name="IVID191F0CF2">
    <vt:lpwstr/>
  </property>
  <property fmtid="{D5CDD505-2E9C-101B-9397-08002B2CF9AE}" pid="24" name="IVID202E14EF">
    <vt:lpwstr/>
  </property>
  <property fmtid="{D5CDD505-2E9C-101B-9397-08002B2CF9AE}" pid="25" name="IVID847BBDC9">
    <vt:lpwstr/>
  </property>
  <property fmtid="{D5CDD505-2E9C-101B-9397-08002B2CF9AE}" pid="26" name="IVID2B251201">
    <vt:lpwstr/>
  </property>
</Properties>
</file>